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ORTAFOLIO\GESTION DE BIENES Y SERVICIOS\"/>
    </mc:Choice>
  </mc:AlternateContent>
  <xr:revisionPtr revIDLastSave="0" documentId="13_ncr:1_{3B240524-217B-46F3-AB83-ADB7609DAD2D}" xr6:coauthVersionLast="47" xr6:coauthVersionMax="47" xr10:uidLastSave="{00000000-0000-0000-0000-000000000000}"/>
  <workbookProtection workbookAlgorithmName="SHA-512" workbookHashValue="VUmYnTop011YGh9oEue0VharDJ77OlF44E3epPNTb0kV4OIYjXB/WzALF4qYzp78rOQlAaJ0QCDCJtMmOByXnA==" workbookSaltValue="jNv4t4IE3XwchsAQdazrTg==" workbookSpinCount="100000" lockStructure="1"/>
  <bookViews>
    <workbookView xWindow="-120" yWindow="-120" windowWidth="29040" windowHeight="15720" xr2:uid="{00000000-000D-0000-FFFF-FFFF00000000}"/>
  </bookViews>
  <sheets>
    <sheet name="SET-G. Bs y Servicios" sheetId="1" r:id="rId1"/>
    <sheet name="01" sheetId="55" r:id="rId2"/>
    <sheet name="02" sheetId="57" r:id="rId3"/>
    <sheet name="03" sheetId="58" r:id="rId4"/>
    <sheet name="04" sheetId="56" r:id="rId5"/>
  </sheets>
  <definedNames>
    <definedName name="_xlnm.Print_Titles" localSheetId="0">'SET-G. Bs y Servicios'!$1:$3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55" l="1"/>
  <c r="O14" i="56"/>
  <c r="C14" i="56"/>
  <c r="O13" i="56"/>
  <c r="C13" i="56"/>
  <c r="O14" i="58"/>
  <c r="C14" i="58"/>
  <c r="O13" i="58"/>
  <c r="C13" i="58"/>
  <c r="O14" i="57"/>
  <c r="C14" i="57"/>
  <c r="O13" i="57"/>
  <c r="C13" i="57"/>
  <c r="O14" i="55"/>
  <c r="C14" i="55"/>
  <c r="O13" i="55"/>
  <c r="C13" i="55"/>
  <c r="O17" i="58"/>
  <c r="O16" i="58"/>
  <c r="D15" i="57"/>
  <c r="E15" i="57"/>
  <c r="O5" i="1"/>
  <c r="F15" i="57"/>
  <c r="P5" i="1"/>
  <c r="G15" i="57"/>
  <c r="Q5" i="1"/>
  <c r="H15" i="57"/>
  <c r="I15" i="57"/>
  <c r="S5" i="1"/>
  <c r="J15" i="57"/>
  <c r="T5" i="1"/>
  <c r="K15" i="57"/>
  <c r="U5" i="1"/>
  <c r="L15" i="57"/>
  <c r="V5" i="1"/>
  <c r="M15" i="57"/>
  <c r="W5" i="1"/>
  <c r="N15" i="57"/>
  <c r="X5" i="1"/>
  <c r="C15" i="57"/>
  <c r="R5" i="1"/>
  <c r="L20" i="58"/>
  <c r="H20" i="58"/>
  <c r="D20" i="58"/>
  <c r="H7" i="58"/>
  <c r="A7" i="58"/>
  <c r="H7" i="57"/>
  <c r="L20" i="57"/>
  <c r="H20" i="57"/>
  <c r="D20" i="57"/>
  <c r="A7" i="57"/>
  <c r="I7" i="58"/>
  <c r="F7" i="58"/>
  <c r="G4" i="58"/>
  <c r="F3" i="58"/>
  <c r="F2" i="58"/>
  <c r="F3" i="57"/>
  <c r="I7" i="57"/>
  <c r="F7" i="57"/>
  <c r="G4" i="57"/>
  <c r="F2" i="57"/>
  <c r="N15" i="58"/>
  <c r="X6" i="1"/>
  <c r="M15" i="58"/>
  <c r="W6" i="1"/>
  <c r="L15" i="58"/>
  <c r="V6" i="1"/>
  <c r="K15" i="58"/>
  <c r="U6" i="1"/>
  <c r="J15" i="58"/>
  <c r="T6" i="1"/>
  <c r="I15" i="58"/>
  <c r="S6" i="1"/>
  <c r="H15" i="58"/>
  <c r="R6" i="1"/>
  <c r="G15" i="58"/>
  <c r="Q6" i="1"/>
  <c r="F15" i="58"/>
  <c r="P6" i="1"/>
  <c r="E15" i="58"/>
  <c r="O6" i="1"/>
  <c r="D15" i="58"/>
  <c r="N6" i="1"/>
  <c r="C15" i="58"/>
  <c r="M6" i="1"/>
  <c r="N14" i="58"/>
  <c r="M14" i="58"/>
  <c r="L14" i="58"/>
  <c r="K14" i="58"/>
  <c r="J14" i="58"/>
  <c r="I14" i="58"/>
  <c r="H14" i="58"/>
  <c r="G14" i="58"/>
  <c r="F14" i="58"/>
  <c r="E14" i="58"/>
  <c r="D14" i="58"/>
  <c r="N13" i="58"/>
  <c r="M13" i="58"/>
  <c r="L13" i="58"/>
  <c r="K13" i="58"/>
  <c r="J13" i="58"/>
  <c r="I13" i="58"/>
  <c r="H13" i="58"/>
  <c r="G13" i="58"/>
  <c r="F13" i="58"/>
  <c r="E13" i="58"/>
  <c r="D13" i="58"/>
  <c r="F1" i="58"/>
  <c r="O17" i="57"/>
  <c r="O16" i="57"/>
  <c r="N5" i="1"/>
  <c r="M5" i="1"/>
  <c r="N14" i="57"/>
  <c r="M14" i="57"/>
  <c r="L14" i="57"/>
  <c r="K14" i="57"/>
  <c r="J14" i="57"/>
  <c r="I14" i="57"/>
  <c r="H14" i="57"/>
  <c r="G14" i="57"/>
  <c r="F14" i="57"/>
  <c r="E14" i="57"/>
  <c r="D14" i="57"/>
  <c r="N13" i="57"/>
  <c r="M13" i="57"/>
  <c r="L13" i="57"/>
  <c r="K13" i="57"/>
  <c r="J13" i="57"/>
  <c r="I13" i="57"/>
  <c r="H13" i="57"/>
  <c r="G13" i="57"/>
  <c r="F13" i="57"/>
  <c r="E13" i="57"/>
  <c r="D13" i="57"/>
  <c r="F1" i="57"/>
  <c r="O15" i="58"/>
  <c r="L6" i="1"/>
  <c r="O15" i="57"/>
  <c r="L5" i="1"/>
  <c r="O17" i="56"/>
  <c r="O15" i="56"/>
  <c r="O16" i="56"/>
  <c r="N15" i="56"/>
  <c r="M15" i="56"/>
  <c r="L15" i="56"/>
  <c r="K15" i="56"/>
  <c r="J15" i="56"/>
  <c r="I15" i="56"/>
  <c r="H15" i="56"/>
  <c r="G15" i="56"/>
  <c r="F15" i="56"/>
  <c r="E15" i="56"/>
  <c r="O7" i="1"/>
  <c r="D15" i="56"/>
  <c r="C15" i="56"/>
  <c r="F3" i="56"/>
  <c r="F3" i="55"/>
  <c r="O17" i="55"/>
  <c r="O16" i="55"/>
  <c r="F1" i="56"/>
  <c r="F1" i="55"/>
  <c r="L20" i="56"/>
  <c r="H20" i="56"/>
  <c r="D20" i="56"/>
  <c r="I7" i="56"/>
  <c r="F7" i="56"/>
  <c r="A7" i="56"/>
  <c r="G4" i="56"/>
  <c r="F2" i="56"/>
  <c r="V7" i="1"/>
  <c r="L7" i="1"/>
  <c r="X7" i="1"/>
  <c r="W7" i="1"/>
  <c r="U7" i="1"/>
  <c r="T7" i="1"/>
  <c r="S7" i="1"/>
  <c r="R7" i="1"/>
  <c r="Q7" i="1"/>
  <c r="P7" i="1"/>
  <c r="N7" i="1"/>
  <c r="M7" i="1"/>
  <c r="N14" i="56"/>
  <c r="M14" i="56"/>
  <c r="L14" i="56"/>
  <c r="K14" i="56"/>
  <c r="J14" i="56"/>
  <c r="I14" i="56"/>
  <c r="H14" i="56"/>
  <c r="G14" i="56"/>
  <c r="F14" i="56"/>
  <c r="E14" i="56"/>
  <c r="D14" i="56"/>
  <c r="N13" i="56"/>
  <c r="M13" i="56"/>
  <c r="L13" i="56"/>
  <c r="K13" i="56"/>
  <c r="J13" i="56"/>
  <c r="I13" i="56"/>
  <c r="H13" i="56"/>
  <c r="G13" i="56"/>
  <c r="F13" i="56"/>
  <c r="E13" i="56"/>
  <c r="D13" i="56"/>
  <c r="H7" i="56"/>
  <c r="L20" i="55"/>
  <c r="H20" i="55"/>
  <c r="D20" i="55"/>
  <c r="I7" i="55"/>
  <c r="F7" i="55"/>
  <c r="A7" i="55"/>
  <c r="F2" i="55"/>
  <c r="O15" i="55"/>
  <c r="L4" i="1"/>
  <c r="N15" i="55"/>
  <c r="X4" i="1"/>
  <c r="M15" i="55"/>
  <c r="W4" i="1"/>
  <c r="L15" i="55"/>
  <c r="V4" i="1"/>
  <c r="K15" i="55"/>
  <c r="U4" i="1"/>
  <c r="J15" i="55"/>
  <c r="T4" i="1"/>
  <c r="I15" i="55"/>
  <c r="S4" i="1"/>
  <c r="H15" i="55"/>
  <c r="R4" i="1"/>
  <c r="G15" i="55"/>
  <c r="Q4" i="1"/>
  <c r="F15" i="55"/>
  <c r="P4" i="1"/>
  <c r="E15" i="55"/>
  <c r="O4" i="1"/>
  <c r="D15" i="55"/>
  <c r="N4" i="1"/>
  <c r="C15" i="55"/>
  <c r="M4" i="1"/>
  <c r="N14" i="55"/>
  <c r="M14" i="55"/>
  <c r="L14" i="55"/>
  <c r="K14" i="55"/>
  <c r="J14" i="55"/>
  <c r="I14" i="55"/>
  <c r="H14" i="55"/>
  <c r="G14" i="55"/>
  <c r="F14" i="55"/>
  <c r="E14" i="55"/>
  <c r="D14" i="55"/>
  <c r="N13" i="55"/>
  <c r="M13" i="55"/>
  <c r="L13" i="55"/>
  <c r="K13" i="55"/>
  <c r="J13" i="55"/>
  <c r="I13" i="55"/>
  <c r="H13" i="55"/>
  <c r="G13" i="55"/>
  <c r="F13" i="55"/>
  <c r="E13" i="55"/>
  <c r="D13" i="55"/>
  <c r="H7" i="5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</author>
  </authors>
  <commentList>
    <comment ref="J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Recomendable dejar como línea base el resultado final del indicador en el año inmediatamente anterior</t>
        </r>
      </text>
    </comment>
    <comment ref="K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<sst xmlns="http://schemas.openxmlformats.org/spreadsheetml/2006/main" count="333" uniqueCount="126">
  <si>
    <t>PROCESO</t>
  </si>
  <si>
    <t>NOMBRE DEL INDICADOR</t>
  </si>
  <si>
    <t>OBJETIVO DEL INDICADOR</t>
  </si>
  <si>
    <t xml:space="preserve"> </t>
  </si>
  <si>
    <t>Mensual</t>
  </si>
  <si>
    <t>FORMULA DEL INDICADOR</t>
  </si>
  <si>
    <t>INTERPRETACIÓN SITUACIÓN</t>
  </si>
  <si>
    <t>OPTIMA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</si>
  <si>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</si>
  <si>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</si>
  <si>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</si>
  <si>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</si>
  <si>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</si>
  <si>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</si>
  <si>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</si>
  <si>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</si>
  <si>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</si>
  <si>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</si>
  <si>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</si>
  <si>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</si>
  <si>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CÓDIGO DEL INDICADOR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</si>
  <si>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</si>
  <si>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</si>
  <si>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</si>
  <si>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</si>
  <si>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</si>
  <si>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</si>
  <si>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</si>
  <si>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</si>
  <si>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</si>
  <si>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MEDICIÓN DE DATOS:</t>
  </si>
  <si>
    <t>MES</t>
  </si>
  <si>
    <t>ACUM</t>
  </si>
  <si>
    <t>RANGOS DE EVALUACIÓN</t>
  </si>
  <si>
    <t>%</t>
  </si>
  <si>
    <t>ANÁLISIS GRÁFICO (Tendencia del indicador)</t>
  </si>
  <si>
    <t>VARIABLES</t>
  </si>
  <si>
    <t>METODOLOGIA PARA OBTENER LOS DATOS:</t>
  </si>
  <si>
    <t>LINEA BASE</t>
  </si>
  <si>
    <t>PERIODICIDAD REPORTE</t>
  </si>
  <si>
    <t>IN01</t>
  </si>
  <si>
    <t>IN02</t>
  </si>
  <si>
    <t xml:space="preserve">PROCESO: </t>
  </si>
  <si>
    <t>Anual</t>
  </si>
  <si>
    <t>Trimestral</t>
  </si>
  <si>
    <t>Acum.</t>
  </si>
  <si>
    <t>TIPO DE INDICADOR</t>
  </si>
  <si>
    <t>Eficacia</t>
  </si>
  <si>
    <t>Efectividad</t>
  </si>
  <si>
    <r>
      <rPr>
        <b/>
        <sz val="9"/>
        <rFont val="Tahoma"/>
        <family val="2"/>
      </rPr>
      <t>ANÁLISIS DE MEDICIÓN</t>
    </r>
    <r>
      <rPr>
        <sz val="9"/>
        <rFont val="Tahoma"/>
        <family val="2"/>
      </rPr>
      <t xml:space="preserve"> (Cumplimiento de metas, comportamiento histórico, tendencias, causas):</t>
    </r>
  </si>
  <si>
    <r>
      <rPr>
        <b/>
        <sz val="9"/>
        <rFont val="Tahoma"/>
        <family val="2"/>
      </rPr>
      <t>ACCIONES DE MEJORAMIENTO REQUERIDAS</t>
    </r>
    <r>
      <rPr>
        <sz val="9"/>
        <rFont val="Tahoma"/>
        <family val="2"/>
      </rPr>
      <t xml:space="preserve"> (Acciones a tomar cuando se evidencie el incumplimiento de las metas propuestas):</t>
    </r>
  </si>
  <si>
    <t>Fecha</t>
  </si>
  <si>
    <t>ACEPTABLE</t>
  </si>
  <si>
    <t>DEFICIENTE</t>
  </si>
  <si>
    <t>Bimensual</t>
  </si>
  <si>
    <t>Cuatrimestral</t>
  </si>
  <si>
    <t>Semestral</t>
  </si>
  <si>
    <t>TIPO INDICADOR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</si>
  <si>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</si>
  <si>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</si>
  <si>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</si>
  <si>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</si>
  <si>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</si>
  <si>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</si>
  <si>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</si>
  <si>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</si>
  <si>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</si>
  <si>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</si>
  <si>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</si>
  <si>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</si>
  <si>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</si>
  <si>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</si>
  <si>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</si>
  <si>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</si>
  <si>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</si>
  <si>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</si>
  <si>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</si>
  <si>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</si>
  <si>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</si>
  <si>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</si>
  <si>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</si>
  <si>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</si>
  <si>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</si>
  <si>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</si>
  <si>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</si>
  <si>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AH-BS-</t>
  </si>
  <si>
    <t>Oportunidad  de  entrega  de bienes y servicios.</t>
  </si>
  <si>
    <t>Número de mantenimientos preventivos ejecutados / Número de mantenimientos preventivos programados * 100</t>
  </si>
  <si>
    <t>Menor al 50%</t>
  </si>
  <si>
    <t>Entre 51% y 65%</t>
  </si>
  <si>
    <t>Entre 66% y 100%</t>
  </si>
  <si>
    <t>Solicitudes   ejecutadas /  solicitudes  recibidas * 100</t>
  </si>
  <si>
    <t>Menor al 59%</t>
  </si>
  <si>
    <t>Entre 60% y 75%</t>
  </si>
  <si>
    <t>Entre 76% y 100%</t>
  </si>
  <si>
    <t>Número de mantenimientos preventivos ejecutados</t>
  </si>
  <si>
    <t>Número de mantenimientos preventivos programados</t>
  </si>
  <si>
    <t>Número de solicitudes ejecutadas en el periodo</t>
  </si>
  <si>
    <t>Total de solicitudes recibidas en el periodo</t>
  </si>
  <si>
    <t>IN03</t>
  </si>
  <si>
    <t>IN04</t>
  </si>
  <si>
    <t>Conocer el nivel de administración de los inventarios</t>
  </si>
  <si>
    <t>Realizar el inventario de la administración de recursos fisicos de Aguas del Huila.</t>
  </si>
  <si>
    <t>Mayor a 2</t>
  </si>
  <si>
    <t>Entre 1 y 2</t>
  </si>
  <si>
    <t>Menos de 1</t>
  </si>
  <si>
    <t>Medir el grado de cumplimiento del plan de compras</t>
  </si>
  <si>
    <t>Realizar el nivel de ejecución del plan de mejoramiento</t>
  </si>
  <si>
    <t>(Valor de Compras Realizadas /  Valor de Compras Proyectadas) X 100%</t>
  </si>
  <si>
    <t>Entre 81% y 100%</t>
  </si>
  <si>
    <t>Entre 61% y 80%</t>
  </si>
  <si>
    <t>Menor al 60%</t>
  </si>
  <si>
    <t>Cumplimiento en la programación de mantenimiento preventivo y correctivo</t>
  </si>
  <si>
    <t>Realizar el mantenimiento preventivo y correctivo de Aguas del Huila.</t>
  </si>
  <si>
    <t>Medir la oportunidad de entrega de bienes y servicio</t>
  </si>
  <si>
    <t xml:space="preserve">  Valor de Compras Proyectadas</t>
  </si>
  <si>
    <t xml:space="preserve">Valor de Compras Realizadas </t>
  </si>
  <si>
    <t>Numero de tomas fisicas de inventario realizadas</t>
  </si>
  <si>
    <t>Numero de toma fisica de inventario programados</t>
  </si>
  <si>
    <t>Número</t>
  </si>
  <si>
    <t xml:space="preserve"> (Número de tomas fisicas de inventario realizadas/ Número de toma fisica de inventario programados)x100</t>
  </si>
  <si>
    <t>RESULTADOS DE LA VIGENCIA</t>
  </si>
  <si>
    <t>RESULTADOS VIGENCIA 2019</t>
  </si>
  <si>
    <t>META 2019</t>
  </si>
  <si>
    <t>VIGENCIA 2019</t>
  </si>
  <si>
    <t>META 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</si>
</sst>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10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b/>
      <sz val="6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2">
    <xf numFmtId="0" fontId="0" fillId="0" borderId="0" xfId="0"/>
    <xf numFmtId="0" fontId="5" fillId="0" borderId="0" xfId="0" applyFont="1"/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10" fillId="2" borderId="15" xfId="1" applyFont="1" applyFill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9" fontId="8" fillId="0" borderId="0" xfId="1" applyNumberFormat="1" applyFont="1" applyAlignment="1">
      <alignment horizontal="center" vertical="center"/>
    </xf>
    <xf numFmtId="9" fontId="10" fillId="0" borderId="1" xfId="1" applyNumberFormat="1" applyFont="1" applyBorder="1" applyAlignment="1">
      <alignment vertical="center"/>
    </xf>
    <xf numFmtId="164" fontId="8" fillId="7" borderId="1" xfId="1" applyNumberFormat="1" applyFont="1" applyFill="1" applyBorder="1" applyAlignment="1">
      <alignment horizontal="right" vertical="center"/>
    </xf>
    <xf numFmtId="164" fontId="8" fillId="7" borderId="15" xfId="1" applyNumberFormat="1" applyFont="1" applyFill="1" applyBorder="1" applyAlignment="1">
      <alignment horizontal="right" vertical="center"/>
    </xf>
    <xf numFmtId="9" fontId="9" fillId="7" borderId="12" xfId="1" applyNumberFormat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8" fillId="7" borderId="15" xfId="1" applyFont="1" applyFill="1" applyBorder="1" applyAlignment="1">
      <alignment vertical="center"/>
    </xf>
    <xf numFmtId="0" fontId="8" fillId="7" borderId="13" xfId="1" applyFont="1" applyFill="1" applyBorder="1" applyAlignment="1">
      <alignment vertical="center"/>
    </xf>
    <xf numFmtId="0" fontId="14" fillId="7" borderId="30" xfId="1" applyFont="1" applyFill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7" borderId="12" xfId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textRotation="90" wrapText="1"/>
    </xf>
    <xf numFmtId="164" fontId="15" fillId="0" borderId="36" xfId="0" applyNumberFormat="1" applyFont="1" applyBorder="1" applyAlignment="1">
      <alignment horizontal="center" vertical="center" textRotation="90" wrapText="1"/>
    </xf>
    <xf numFmtId="0" fontId="15" fillId="8" borderId="36" xfId="0" applyFont="1" applyFill="1" applyBorder="1" applyAlignment="1">
      <alignment horizontal="center" vertical="center" textRotation="90" wrapText="1"/>
    </xf>
    <xf numFmtId="0" fontId="19" fillId="5" borderId="36" xfId="0" applyFont="1" applyFill="1" applyBorder="1" applyAlignment="1">
      <alignment horizontal="center" vertical="center" wrapText="1"/>
    </xf>
    <xf numFmtId="0" fontId="19" fillId="4" borderId="36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justify" vertical="center" wrapText="1"/>
    </xf>
    <xf numFmtId="0" fontId="9" fillId="0" borderId="12" xfId="1" applyFont="1" applyBorder="1" applyAlignment="1">
      <alignment horizontal="justify" vertical="center" wrapText="1"/>
    </xf>
    <xf numFmtId="0" fontId="2" fillId="0" borderId="36" xfId="1" applyFont="1" applyBorder="1" applyAlignment="1">
      <alignment horizontal="justify" vertical="top" wrapText="1"/>
    </xf>
    <xf numFmtId="0" fontId="17" fillId="0" borderId="36" xfId="0" applyFont="1" applyBorder="1" applyAlignment="1">
      <alignment horizontal="justify" vertical="top" wrapText="1"/>
    </xf>
    <xf numFmtId="164" fontId="10" fillId="0" borderId="1" xfId="1" applyNumberFormat="1" applyFont="1" applyBorder="1" applyAlignment="1">
      <alignment vertical="center"/>
    </xf>
    <xf numFmtId="49" fontId="5" fillId="0" borderId="36" xfId="0" applyNumberFormat="1" applyFont="1" applyBorder="1" applyAlignment="1">
      <alignment horizontal="center" vertical="top"/>
    </xf>
    <xf numFmtId="0" fontId="21" fillId="0" borderId="0" xfId="0" applyFont="1"/>
    <xf numFmtId="0" fontId="22" fillId="0" borderId="0" xfId="0" applyFont="1"/>
    <xf numFmtId="0" fontId="2" fillId="0" borderId="36" xfId="0" applyFont="1" applyBorder="1" applyAlignment="1">
      <alignment horizontal="center" vertical="center" textRotation="90" wrapText="1"/>
    </xf>
    <xf numFmtId="9" fontId="3" fillId="0" borderId="36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9" fontId="5" fillId="0" borderId="0" xfId="0" applyNumberFormat="1" applyFont="1"/>
    <xf numFmtId="0" fontId="17" fillId="0" borderId="1" xfId="0" applyFont="1" applyBorder="1" applyAlignment="1">
      <alignment vertical="center" wrapText="1"/>
    </xf>
    <xf numFmtId="0" fontId="9" fillId="0" borderId="1" xfId="1" applyFont="1" applyBorder="1" applyAlignment="1">
      <alignment vertical="top" wrapText="1"/>
    </xf>
    <xf numFmtId="0" fontId="16" fillId="0" borderId="36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justify" vertical="top" wrapText="1"/>
    </xf>
    <xf numFmtId="0" fontId="17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1" fontId="8" fillId="7" borderId="1" xfId="1" applyNumberFormat="1" applyFont="1" applyFill="1" applyBorder="1" applyAlignment="1">
      <alignment horizontal="right" vertical="center"/>
    </xf>
    <xf numFmtId="1" fontId="15" fillId="0" borderId="36" xfId="0" applyNumberFormat="1" applyFont="1" applyBorder="1" applyAlignment="1">
      <alignment horizontal="center" vertical="center" textRotation="90" wrapText="1"/>
    </xf>
    <xf numFmtId="1" fontId="10" fillId="0" borderId="1" xfId="1" applyNumberFormat="1" applyFont="1" applyBorder="1" applyAlignment="1">
      <alignment vertical="center"/>
    </xf>
    <xf numFmtId="0" fontId="9" fillId="0" borderId="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10" fillId="2" borderId="1" xfId="1" applyFont="1" applyFill="1" applyBorder="1" applyAlignment="1">
      <alignment horizontal="center" vertical="center"/>
    </xf>
    <xf numFmtId="164" fontId="10" fillId="7" borderId="15" xfId="1" applyNumberFormat="1" applyFont="1" applyFill="1" applyBorder="1" applyAlignment="1">
      <alignment vertical="center"/>
    </xf>
    <xf numFmtId="9" fontId="8" fillId="0" borderId="1" xfId="1" applyNumberFormat="1" applyFont="1" applyBorder="1" applyAlignment="1">
      <alignment vertical="center"/>
    </xf>
    <xf numFmtId="1" fontId="14" fillId="7" borderId="15" xfId="1" applyNumberFormat="1" applyFont="1" applyFill="1" applyBorder="1" applyAlignment="1">
      <alignment vertical="center"/>
    </xf>
    <xf numFmtId="1" fontId="8" fillId="7" borderId="15" xfId="1" applyNumberFormat="1" applyFont="1" applyFill="1" applyBorder="1" applyAlignment="1">
      <alignment horizontal="right" vertical="center"/>
    </xf>
    <xf numFmtId="1" fontId="8" fillId="0" borderId="1" xfId="1" applyNumberFormat="1" applyFont="1" applyBorder="1" applyAlignment="1">
      <alignment vertical="center"/>
    </xf>
    <xf numFmtId="164" fontId="14" fillId="7" borderId="15" xfId="1" applyNumberFormat="1" applyFont="1" applyFill="1" applyBorder="1" applyAlignment="1">
      <alignment vertical="center"/>
    </xf>
    <xf numFmtId="164" fontId="8" fillId="0" borderId="1" xfId="1" applyNumberFormat="1" applyFont="1" applyBorder="1" applyAlignment="1">
      <alignment vertical="center"/>
    </xf>
    <xf numFmtId="0" fontId="18" fillId="8" borderId="33" xfId="0" applyFont="1" applyFill="1" applyBorder="1" applyAlignment="1">
      <alignment horizontal="right" vertical="center" wrapText="1"/>
    </xf>
    <xf numFmtId="0" fontId="18" fillId="8" borderId="34" xfId="0" applyFont="1" applyFill="1" applyBorder="1" applyAlignment="1">
      <alignment horizontal="right" vertical="center" wrapText="1"/>
    </xf>
    <xf numFmtId="0" fontId="20" fillId="0" borderId="34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 wrapText="1"/>
    </xf>
    <xf numFmtId="0" fontId="7" fillId="8" borderId="36" xfId="0" applyFont="1" applyFill="1" applyBorder="1" applyAlignment="1">
      <alignment horizontal="center" vertical="center" textRotation="90" wrapText="1"/>
    </xf>
    <xf numFmtId="0" fontId="4" fillId="8" borderId="36" xfId="0" applyFont="1" applyFill="1" applyBorder="1" applyAlignment="1">
      <alignment horizontal="center" vertical="center" textRotation="90" wrapText="1"/>
    </xf>
    <xf numFmtId="0" fontId="0" fillId="9" borderId="37" xfId="0" applyFill="1" applyBorder="1" applyAlignment="1">
      <alignment horizontal="center"/>
    </xf>
    <xf numFmtId="0" fontId="4" fillId="8" borderId="36" xfId="0" applyFont="1" applyFill="1" applyBorder="1" applyAlignment="1">
      <alignment horizontal="center" vertical="center" wrapText="1"/>
    </xf>
    <xf numFmtId="0" fontId="15" fillId="7" borderId="36" xfId="0" applyFont="1" applyFill="1" applyBorder="1" applyAlignment="1">
      <alignment horizontal="center" vertical="center" textRotation="90" wrapText="1"/>
    </xf>
    <xf numFmtId="0" fontId="6" fillId="8" borderId="36" xfId="0" applyFont="1" applyFill="1" applyBorder="1" applyAlignment="1">
      <alignment horizontal="center" vertical="center" wrapText="1"/>
    </xf>
    <xf numFmtId="0" fontId="8" fillId="9" borderId="6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8" fillId="7" borderId="4" xfId="1" applyFont="1" applyFill="1" applyBorder="1" applyAlignment="1">
      <alignment horizontal="center" vertical="center"/>
    </xf>
    <xf numFmtId="9" fontId="10" fillId="7" borderId="25" xfId="1" applyNumberFormat="1" applyFont="1" applyFill="1" applyBorder="1" applyAlignment="1">
      <alignment horizontal="center" vertical="center"/>
    </xf>
    <xf numFmtId="0" fontId="10" fillId="7" borderId="26" xfId="1" applyFont="1" applyFill="1" applyBorder="1" applyAlignment="1">
      <alignment horizontal="center" vertical="center"/>
    </xf>
    <xf numFmtId="0" fontId="10" fillId="7" borderId="27" xfId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1" fillId="7" borderId="26" xfId="1" applyFont="1" applyFill="1" applyBorder="1" applyAlignment="1">
      <alignment horizontal="center" vertical="center"/>
    </xf>
    <xf numFmtId="0" fontId="11" fillId="7" borderId="27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left" vertical="center"/>
    </xf>
    <xf numFmtId="0" fontId="14" fillId="6" borderId="1" xfId="1" applyFont="1" applyFill="1" applyBorder="1" applyAlignment="1">
      <alignment horizontal="left" vertical="center"/>
    </xf>
    <xf numFmtId="0" fontId="10" fillId="7" borderId="18" xfId="1" applyFont="1" applyFill="1" applyBorder="1" applyAlignment="1">
      <alignment horizontal="center" vertical="center" textRotation="90"/>
    </xf>
    <xf numFmtId="0" fontId="10" fillId="7" borderId="11" xfId="1" applyFont="1" applyFill="1" applyBorder="1" applyAlignment="1">
      <alignment horizontal="center" vertical="center" textRotation="90"/>
    </xf>
    <xf numFmtId="0" fontId="10" fillId="7" borderId="8" xfId="1" applyFont="1" applyFill="1" applyBorder="1" applyAlignment="1">
      <alignment horizontal="center" vertical="center" wrapText="1"/>
    </xf>
    <xf numFmtId="0" fontId="10" fillId="7" borderId="9" xfId="1" applyFont="1" applyFill="1" applyBorder="1" applyAlignment="1">
      <alignment horizontal="center" vertical="center" wrapText="1"/>
    </xf>
    <xf numFmtId="0" fontId="10" fillId="7" borderId="23" xfId="1" applyFont="1" applyFill="1" applyBorder="1" applyAlignment="1">
      <alignment horizontal="center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0" fillId="5" borderId="24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 vertical="center"/>
    </xf>
    <xf numFmtId="0" fontId="12" fillId="7" borderId="8" xfId="1" applyFont="1" applyFill="1" applyBorder="1" applyAlignment="1">
      <alignment horizontal="left" vertical="center"/>
    </xf>
    <xf numFmtId="0" fontId="12" fillId="7" borderId="9" xfId="1" applyFont="1" applyFill="1" applyBorder="1" applyAlignment="1">
      <alignment horizontal="left" vertical="center"/>
    </xf>
    <xf numFmtId="0" fontId="13" fillId="7" borderId="9" xfId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justify" vertical="top" wrapText="1"/>
    </xf>
    <xf numFmtId="0" fontId="9" fillId="0" borderId="1" xfId="1" applyFont="1" applyBorder="1" applyAlignment="1">
      <alignment horizontal="justify" vertical="top" wrapText="1"/>
    </xf>
    <xf numFmtId="17" fontId="9" fillId="0" borderId="1" xfId="1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9" fillId="7" borderId="11" xfId="1" applyFont="1" applyFill="1" applyBorder="1" applyAlignment="1">
      <alignment horizontal="left" vertical="center" wrapText="1"/>
    </xf>
    <xf numFmtId="0" fontId="9" fillId="7" borderId="12" xfId="1" applyFont="1" applyFill="1" applyBorder="1" applyAlignment="1">
      <alignment horizontal="left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7" borderId="16" xfId="1" applyFont="1" applyFill="1" applyBorder="1" applyAlignment="1">
      <alignment horizontal="center" vertical="center"/>
    </xf>
    <xf numFmtId="0" fontId="10" fillId="7" borderId="17" xfId="1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/>
    </xf>
    <xf numFmtId="0" fontId="10" fillId="7" borderId="5" xfId="1" applyFont="1" applyFill="1" applyBorder="1" applyAlignment="1">
      <alignment horizontal="left" vertical="center" wrapText="1"/>
    </xf>
    <xf numFmtId="0" fontId="10" fillId="7" borderId="6" xfId="1" applyFont="1" applyFill="1" applyBorder="1" applyAlignment="1">
      <alignment horizontal="left" vertical="center" wrapText="1"/>
    </xf>
    <xf numFmtId="0" fontId="10" fillId="7" borderId="7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0" fillId="7" borderId="14" xfId="1" applyFont="1" applyFill="1" applyBorder="1" applyAlignment="1">
      <alignment horizontal="left" vertical="center"/>
    </xf>
    <xf numFmtId="0" fontId="10" fillId="7" borderId="0" xfId="1" applyFont="1" applyFill="1" applyAlignment="1">
      <alignment horizontal="left" vertical="center"/>
    </xf>
    <xf numFmtId="0" fontId="10" fillId="7" borderId="20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4" fillId="2" borderId="9" xfId="1" applyFont="1" applyFill="1" applyBorder="1" applyAlignment="1">
      <alignment horizontal="center" vertical="center" textRotation="90" wrapText="1"/>
    </xf>
    <xf numFmtId="0" fontId="14" fillId="2" borderId="1" xfId="1" applyFont="1" applyFill="1" applyBorder="1" applyAlignment="1">
      <alignment horizontal="center" vertical="center" textRotation="90" wrapText="1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8" fillId="7" borderId="18" xfId="1" applyFont="1" applyFill="1" applyBorder="1" applyAlignment="1">
      <alignment horizontal="left" vertical="center"/>
    </xf>
    <xf numFmtId="0" fontId="8" fillId="7" borderId="1" xfId="1" applyFont="1" applyFill="1" applyBorder="1" applyAlignment="1">
      <alignment horizontal="left" vertical="center"/>
    </xf>
    <xf numFmtId="0" fontId="14" fillId="2" borderId="15" xfId="1" applyFont="1" applyFill="1" applyBorder="1" applyAlignment="1">
      <alignment horizontal="center" vertical="center" wrapText="1"/>
    </xf>
    <xf numFmtId="0" fontId="8" fillId="7" borderId="38" xfId="1" applyFont="1" applyFill="1" applyBorder="1" applyAlignment="1">
      <alignment horizontal="left" vertical="center"/>
    </xf>
    <xf numFmtId="0" fontId="8" fillId="7" borderId="39" xfId="1" applyFont="1" applyFill="1" applyBorder="1" applyAlignment="1">
      <alignment horizontal="left" vertical="center"/>
    </xf>
    <xf numFmtId="0" fontId="8" fillId="7" borderId="40" xfId="1" applyFont="1" applyFill="1" applyBorder="1" applyAlignment="1">
      <alignment horizontal="left" vertical="center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8" fillId="7" borderId="8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left" vertical="center"/>
    </xf>
    <xf numFmtId="0" fontId="8" fillId="7" borderId="10" xfId="1" applyFont="1" applyFill="1" applyBorder="1" applyAlignment="1">
      <alignment horizontal="left" vertical="center"/>
    </xf>
    <xf numFmtId="0" fontId="10" fillId="7" borderId="1" xfId="1" applyFont="1" applyFill="1" applyBorder="1" applyAlignment="1">
      <alignment horizontal="left" vertical="center"/>
    </xf>
    <xf numFmtId="0" fontId="10" fillId="7" borderId="22" xfId="1" applyFont="1" applyFill="1" applyBorder="1" applyAlignment="1">
      <alignment horizontal="left" vertical="center"/>
    </xf>
    <xf numFmtId="0" fontId="10" fillId="7" borderId="29" xfId="1" applyFont="1" applyFill="1" applyBorder="1" applyAlignment="1">
      <alignment horizontal="left" vertical="center"/>
    </xf>
    <xf numFmtId="0" fontId="8" fillId="7" borderId="11" xfId="1" applyFont="1" applyFill="1" applyBorder="1" applyAlignment="1">
      <alignment horizontal="left" vertical="center"/>
    </xf>
    <xf numFmtId="0" fontId="8" fillId="7" borderId="12" xfId="1" applyFont="1" applyFill="1" applyBorder="1" applyAlignment="1">
      <alignment horizontal="left" vertical="center"/>
    </xf>
    <xf numFmtId="2" fontId="10" fillId="7" borderId="31" xfId="1" applyNumberFormat="1" applyFont="1" applyFill="1" applyBorder="1" applyAlignment="1">
      <alignment horizontal="left" vertical="center"/>
    </xf>
    <xf numFmtId="2" fontId="10" fillId="7" borderId="17" xfId="1" applyNumberFormat="1" applyFont="1" applyFill="1" applyBorder="1" applyAlignment="1">
      <alignment horizontal="left" vertical="center"/>
    </xf>
    <xf numFmtId="2" fontId="10" fillId="7" borderId="19" xfId="1" applyNumberFormat="1" applyFont="1" applyFill="1" applyBorder="1" applyAlignment="1">
      <alignment horizontal="left" vertical="center"/>
    </xf>
    <xf numFmtId="0" fontId="9" fillId="0" borderId="1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17" fontId="9" fillId="0" borderId="1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9" fillId="0" borderId="21" xfId="1" applyFont="1" applyBorder="1" applyAlignment="1">
      <alignment horizontal="justify" vertical="top" wrapText="1"/>
    </xf>
    <xf numFmtId="0" fontId="9" fillId="0" borderId="22" xfId="1" applyFont="1" applyBorder="1" applyAlignment="1">
      <alignment horizontal="justify" vertical="top" wrapText="1"/>
    </xf>
    <xf numFmtId="0" fontId="10" fillId="7" borderId="15" xfId="1" applyFont="1" applyFill="1" applyBorder="1" applyAlignment="1">
      <alignment horizontal="left" vertical="center"/>
    </xf>
    <xf numFmtId="2" fontId="10" fillId="7" borderId="32" xfId="1" applyNumberFormat="1" applyFont="1" applyFill="1" applyBorder="1" applyAlignment="1">
      <alignment horizontal="left" vertical="center"/>
    </xf>
    <xf numFmtId="0" fontId="8" fillId="7" borderId="5" xfId="1" applyFont="1" applyFill="1" applyBorder="1" applyAlignment="1">
      <alignment horizontal="center" vertical="center"/>
    </xf>
    <xf numFmtId="0" fontId="8" fillId="7" borderId="6" xfId="1" applyFont="1" applyFill="1" applyBorder="1" applyAlignment="1">
      <alignment horizontal="center" vertical="center"/>
    </xf>
    <xf numFmtId="0" fontId="8" fillId="7" borderId="7" xfId="1" applyFont="1" applyFill="1" applyBorder="1" applyAlignment="1">
      <alignment horizontal="center" vertical="center"/>
    </xf>
    <xf numFmtId="9" fontId="10" fillId="7" borderId="25" xfId="1" applyNumberFormat="1" applyFont="1" applyFill="1" applyBorder="1" applyAlignment="1">
      <alignment horizontal="center" vertical="center" wrapText="1"/>
    </xf>
    <xf numFmtId="0" fontId="10" fillId="7" borderId="26" xfId="1" applyFont="1" applyFill="1" applyBorder="1" applyAlignment="1">
      <alignment horizontal="center" vertical="center" wrapText="1"/>
    </xf>
    <xf numFmtId="0" fontId="10" fillId="7" borderId="27" xfId="1" applyFont="1" applyFill="1" applyBorder="1" applyAlignment="1">
      <alignment horizontal="center" vertical="center" wrapText="1"/>
    </xf>
    <xf numFmtId="9" fontId="10" fillId="7" borderId="2" xfId="1" applyNumberFormat="1" applyFont="1" applyFill="1" applyBorder="1" applyAlignment="1">
      <alignment horizontal="center" vertical="center" wrapText="1"/>
    </xf>
    <xf numFmtId="0" fontId="11" fillId="7" borderId="3" xfId="1" applyFont="1" applyFill="1" applyBorder="1" applyAlignment="1">
      <alignment horizontal="center" vertical="center" wrapText="1"/>
    </xf>
    <xf numFmtId="0" fontId="11" fillId="7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2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'01'!$A$14</c:f>
              <c:strCache>
                <c:ptCount val="1"/>
                <c:pt idx="0">
                  <c:v>META  AÑO 2019</c:v>
                </c:pt>
              </c:strCache>
            </c:strRef>
          </c:tx>
          <c:marker>
            <c:symbol val="none"/>
          </c:marker>
          <c:val>
            <c:numRef>
              <c:f>'01'!$C$14:$N$14</c:f>
              <c:numCache>
                <c:formatCode>0%</c:formatCode>
                <c:ptCount val="12"/>
                <c:pt idx="0">
                  <c:v>0.75</c:v>
                </c:pt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  <c:pt idx="5">
                  <c:v>0.75</c:v>
                </c:pt>
                <c:pt idx="6">
                  <c:v>0.75</c:v>
                </c:pt>
                <c:pt idx="7">
                  <c:v>0.75</c:v>
                </c:pt>
                <c:pt idx="8">
                  <c:v>0.75</c:v>
                </c:pt>
                <c:pt idx="9">
                  <c:v>0.75</c:v>
                </c:pt>
                <c:pt idx="10">
                  <c:v>0.75</c:v>
                </c:pt>
                <c:pt idx="11">
                  <c:v>0.75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'01'!$C$12:$N$12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8A11-4A62-8E7F-081A458F3898}"/>
            </c:ext>
          </c:extLst>
        </c:ser>
        <c:ser>
          <c:idx val="1"/>
          <c:order val="1"/>
          <c:tx>
            <c:strRef>
              <c:f>'01'!$A$15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val>
            <c:numRef>
              <c:f>'01'!$C$15:$N$15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'01'!$C$12:$N$12</c15:sqref>
                        </c15:formulaRef>
                      </c:ext>
                    </c:extLst>
                    <c:strCache>
                      <c:ptCount val="12"/>
                      <c:pt idx="0">
                        <c:v>ENE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ABR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AGO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DIC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8A11-4A62-8E7F-081A458F3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996160"/>
        <c:axId val="91997696"/>
      </c:lineChart>
      <c:catAx>
        <c:axId val="91996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1997696"/>
        <c:crosses val="autoZero"/>
        <c:auto val="1"/>
        <c:lblAlgn val="ctr"/>
        <c:lblOffset val="100"/>
        <c:noMultiLvlLbl val="0"/>
      </c:catAx>
      <c:valAx>
        <c:axId val="9199769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19961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55" l="0.70000000000000062" r="0.70000000000000062" t="0.75000000000000655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'02'!$A$14</c:f>
              <c:strCache>
                <c:ptCount val="1"/>
                <c:pt idx="0">
                  <c:v>META  AÑO 2019</c:v>
                </c:pt>
              </c:strCache>
            </c:strRef>
          </c:tx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'02'!$C$14:$N$14</c:f>
              <c:numCache>
                <c:formatCode>0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51-4770-A01D-4C8E05EB6EDE}"/>
            </c:ext>
          </c:extLst>
        </c:ser>
        <c:ser>
          <c:idx val="1"/>
          <c:order val="1"/>
          <c:tx>
            <c:strRef>
              <c:f>'02'!$A$15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'02'!$C$15:$N$15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51-4770-A01D-4C8E05EB6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20096"/>
        <c:axId val="92021888"/>
      </c:lineChart>
      <c:catAx>
        <c:axId val="92020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2021888"/>
        <c:crosses val="autoZero"/>
        <c:auto val="1"/>
        <c:lblAlgn val="ctr"/>
        <c:lblOffset val="100"/>
        <c:noMultiLvlLbl val="0"/>
      </c:catAx>
      <c:valAx>
        <c:axId val="9202188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92020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'03'!$A$14</c:f>
              <c:strCache>
                <c:ptCount val="1"/>
                <c:pt idx="0">
                  <c:v>META  AÑO 2019</c:v>
                </c:pt>
              </c:strCache>
            </c:strRef>
          </c:tx>
          <c:marker>
            <c:symbol val="none"/>
          </c:marker>
          <c:cat>
            <c:strRef>
              <c:f>'03'!$C$12:$N$12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'03'!$C$14:$N$14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3-46FB-B44B-70A8CB4F1806}"/>
            </c:ext>
          </c:extLst>
        </c:ser>
        <c:ser>
          <c:idx val="1"/>
          <c:order val="1"/>
          <c:tx>
            <c:strRef>
              <c:f>'03'!$A$15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'03'!$C$12:$N$12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3-46FB-B44B-70A8CB4F1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85568"/>
        <c:axId val="92291456"/>
      </c:lineChart>
      <c:catAx>
        <c:axId val="92285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2291456"/>
        <c:crosses val="autoZero"/>
        <c:auto val="1"/>
        <c:lblAlgn val="ctr"/>
        <c:lblOffset val="100"/>
        <c:noMultiLvlLbl val="0"/>
      </c:catAx>
      <c:valAx>
        <c:axId val="9229145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92285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'04'!$A$14</c:f>
              <c:strCache>
                <c:ptCount val="1"/>
                <c:pt idx="0">
                  <c:v>META  AÑO 2019</c:v>
                </c:pt>
              </c:strCache>
            </c:strRef>
          </c:tx>
          <c:marker>
            <c:symbol val="none"/>
          </c:marker>
          <c:cat>
            <c:strRef>
              <c:f>'04'!$C$12:$N$12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'04'!$C$14:$N$14</c:f>
              <c:numCache>
                <c:formatCode>0.0%</c:formatCode>
                <c:ptCount val="12"/>
                <c:pt idx="0">
                  <c:v>0.87</c:v>
                </c:pt>
                <c:pt idx="1">
                  <c:v>0.87</c:v>
                </c:pt>
                <c:pt idx="2">
                  <c:v>0.87</c:v>
                </c:pt>
                <c:pt idx="3">
                  <c:v>0.87</c:v>
                </c:pt>
                <c:pt idx="4">
                  <c:v>0.87</c:v>
                </c:pt>
                <c:pt idx="5">
                  <c:v>0.87</c:v>
                </c:pt>
                <c:pt idx="6">
                  <c:v>0.87</c:v>
                </c:pt>
                <c:pt idx="7">
                  <c:v>0.87</c:v>
                </c:pt>
                <c:pt idx="8">
                  <c:v>0.87</c:v>
                </c:pt>
                <c:pt idx="9">
                  <c:v>0.87</c:v>
                </c:pt>
                <c:pt idx="10">
                  <c:v>0.87</c:v>
                </c:pt>
                <c:pt idx="11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E-48C9-A72E-BCA8CE5697F4}"/>
            </c:ext>
          </c:extLst>
        </c:ser>
        <c:ser>
          <c:idx val="1"/>
          <c:order val="1"/>
          <c:tx>
            <c:strRef>
              <c:f>'04'!$A$15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'04'!$C$12:$N$12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E-48C9-A72E-BCA8CE569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309760"/>
        <c:axId val="92319744"/>
      </c:lineChart>
      <c:catAx>
        <c:axId val="92309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2319744"/>
        <c:crosses val="autoZero"/>
        <c:auto val="1"/>
        <c:lblAlgn val="ctr"/>
        <c:lblOffset val="100"/>
        <c:noMultiLvlLbl val="0"/>
      </c:catAx>
      <c:valAx>
        <c:axId val="9231974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92309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tabSelected="1" zoomScaleNormal="100" workbookViewId="0">
      <selection activeCell="T4" sqref="T4"/>
    </sheetView>
  </sheetViews>
  <sheetFormatPr baseColWidth="10" defaultRowHeight="15" x14ac:dyDescent="0.25"/>
  <cols>
    <col min="1" max="1" width="4.140625" customWidth="1"/>
    <col min="2" max="2" width="18.7109375" customWidth="1"/>
    <col min="3" max="3" width="28.5703125" customWidth="1"/>
    <col min="4" max="4" width="19.7109375" customWidth="1"/>
    <col min="5" max="6" width="4.5703125" customWidth="1"/>
    <col min="7" max="7" width="8.7109375" customWidth="1"/>
    <col min="8" max="8" width="9.5703125" customWidth="1"/>
    <col min="9" max="9" width="10.5703125" customWidth="1"/>
    <col min="10" max="10" width="3.140625" customWidth="1"/>
    <col min="11" max="11" width="3" customWidth="1"/>
    <col min="12" max="12" width="4" customWidth="1"/>
    <col min="13" max="13" width="4.28515625" customWidth="1"/>
    <col min="14" max="14" width="3.7109375" customWidth="1"/>
    <col min="15" max="15" width="4.140625" customWidth="1"/>
    <col min="16" max="17" width="3.7109375" customWidth="1"/>
    <col min="18" max="18" width="3.5703125" customWidth="1"/>
    <col min="19" max="24" width="4.28515625" customWidth="1"/>
    <col min="26" max="26" width="0" hidden="1" customWidth="1"/>
    <col min="29" max="30" width="11.42578125" customWidth="1"/>
  </cols>
  <sheetData>
    <row r="1" spans="1:27" ht="18" customHeight="1" thickTop="1" thickBot="1" x14ac:dyDescent="0.3">
      <c r="A1" s="55" t="s">
        <v>42</v>
      </c>
      <c r="B1" s="56"/>
      <c r="C1" s="56"/>
      <c r="D1" s="56"/>
      <c r="E1" s="56"/>
      <c r="F1" s="56"/>
      <c r="G1" s="56"/>
      <c r="H1" s="56"/>
      <c r="I1" s="56"/>
      <c r="J1" s="57" t="s">
        <v>61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8"/>
    </row>
    <row r="2" spans="1:27" ht="30.75" customHeight="1" thickTop="1" thickBot="1" x14ac:dyDescent="0.3">
      <c r="A2" s="62" t="s">
        <v>1</v>
      </c>
      <c r="B2" s="62"/>
      <c r="C2" s="62" t="s">
        <v>2</v>
      </c>
      <c r="D2" s="62" t="s">
        <v>5</v>
      </c>
      <c r="E2" s="59" t="s">
        <v>39</v>
      </c>
      <c r="F2" s="59" t="s">
        <v>57</v>
      </c>
      <c r="G2" s="62" t="s">
        <v>6</v>
      </c>
      <c r="H2" s="62"/>
      <c r="I2" s="62"/>
      <c r="J2" s="63" t="s">
        <v>38</v>
      </c>
      <c r="K2" s="63" t="s">
        <v>123</v>
      </c>
      <c r="L2" s="64" t="s">
        <v>122</v>
      </c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</row>
    <row r="3" spans="1:27" s="1" customFormat="1" ht="31.5" customHeight="1" thickTop="1" thickBot="1" x14ac:dyDescent="0.25">
      <c r="A3" s="62"/>
      <c r="B3" s="62"/>
      <c r="C3" s="62"/>
      <c r="D3" s="62"/>
      <c r="E3" s="60"/>
      <c r="F3" s="60"/>
      <c r="G3" s="21" t="s">
        <v>7</v>
      </c>
      <c r="H3" s="22" t="s">
        <v>52</v>
      </c>
      <c r="I3" s="23" t="s">
        <v>53</v>
      </c>
      <c r="J3" s="63"/>
      <c r="K3" s="63"/>
      <c r="L3" s="20" t="s">
        <v>45</v>
      </c>
      <c r="M3" s="20" t="s">
        <v>8</v>
      </c>
      <c r="N3" s="20" t="s">
        <v>9</v>
      </c>
      <c r="O3" s="20" t="s">
        <v>10</v>
      </c>
      <c r="P3" s="20" t="s">
        <v>11</v>
      </c>
      <c r="Q3" s="20" t="s">
        <v>12</v>
      </c>
      <c r="R3" s="20" t="s">
        <v>13</v>
      </c>
      <c r="S3" s="20" t="s">
        <v>14</v>
      </c>
      <c r="T3" s="20" t="s">
        <v>15</v>
      </c>
      <c r="U3" s="20" t="s">
        <v>16</v>
      </c>
      <c r="V3" s="20" t="s">
        <v>17</v>
      </c>
      <c r="W3" s="20" t="s">
        <v>18</v>
      </c>
      <c r="X3" s="20" t="s">
        <v>19</v>
      </c>
    </row>
    <row r="4" spans="1:27" s="1" customFormat="1" ht="59.25" customHeight="1" thickTop="1" thickBot="1" x14ac:dyDescent="0.25">
      <c r="A4" s="29" t="s">
        <v>40</v>
      </c>
      <c r="B4" s="38" t="s">
        <v>112</v>
      </c>
      <c r="C4" s="26" t="s">
        <v>113</v>
      </c>
      <c r="D4" s="27" t="s">
        <v>87</v>
      </c>
      <c r="E4" s="18" t="s">
        <v>4</v>
      </c>
      <c r="F4" s="32" t="s">
        <v>47</v>
      </c>
      <c r="G4" s="33" t="s">
        <v>90</v>
      </c>
      <c r="H4" s="33" t="s">
        <v>89</v>
      </c>
      <c r="I4" s="33" t="s">
        <v>88</v>
      </c>
      <c r="J4" s="19">
        <v>0.75</v>
      </c>
      <c r="K4" s="19">
        <v>0.75</v>
      </c>
      <c r="L4" s="19" t="str">
        <f>'01'!$O$15</f>
        <v>-</v>
      </c>
      <c r="M4" s="19" t="str">
        <f>'01'!$C$15</f>
        <v>-</v>
      </c>
      <c r="N4" s="19" t="str">
        <f>'01'!$D$15</f>
        <v>-</v>
      </c>
      <c r="O4" s="19" t="str">
        <f>'01'!$E$15</f>
        <v>-</v>
      </c>
      <c r="P4" s="19" t="str">
        <f>'01'!$F$15</f>
        <v>-</v>
      </c>
      <c r="Q4" s="19" t="str">
        <f>'01'!$G$15</f>
        <v>-</v>
      </c>
      <c r="R4" s="19" t="str">
        <f>'01'!$H$15</f>
        <v>-</v>
      </c>
      <c r="S4" s="19" t="str">
        <f>'01'!$I$15</f>
        <v>-</v>
      </c>
      <c r="T4" s="19" t="str">
        <f>'01'!$J$15</f>
        <v>-</v>
      </c>
      <c r="U4" s="19" t="str">
        <f>'01'!$K$15</f>
        <v>-</v>
      </c>
      <c r="V4" s="19" t="str">
        <f>'01'!$L$15</f>
        <v>-</v>
      </c>
      <c r="W4" s="19" t="str">
        <f>'01'!$M$15</f>
        <v>-</v>
      </c>
      <c r="X4" s="19" t="str">
        <f>'01'!$N$15</f>
        <v>-</v>
      </c>
    </row>
    <row r="5" spans="1:27" s="1" customFormat="1" ht="61.5" customHeight="1" thickTop="1" thickBot="1" x14ac:dyDescent="0.25">
      <c r="A5" s="29" t="s">
        <v>41</v>
      </c>
      <c r="B5" s="39" t="s">
        <v>101</v>
      </c>
      <c r="C5" s="26" t="s">
        <v>102</v>
      </c>
      <c r="D5" s="40" t="s">
        <v>120</v>
      </c>
      <c r="E5" s="18" t="s">
        <v>56</v>
      </c>
      <c r="F5" s="32" t="s">
        <v>71</v>
      </c>
      <c r="G5" s="33" t="s">
        <v>103</v>
      </c>
      <c r="H5" s="33" t="s">
        <v>104</v>
      </c>
      <c r="I5" s="33" t="s">
        <v>105</v>
      </c>
      <c r="J5" s="43">
        <v>1</v>
      </c>
      <c r="K5" s="43">
        <v>2</v>
      </c>
      <c r="L5" s="43" t="str">
        <f>'02'!$O$15</f>
        <v>-</v>
      </c>
      <c r="M5" s="43" t="str">
        <f>'02'!$C$15</f>
        <v>-</v>
      </c>
      <c r="N5" s="43" t="str">
        <f>'02'!$D$15</f>
        <v>-</v>
      </c>
      <c r="O5" s="43" t="str">
        <f>'02'!$E$15</f>
        <v>-</v>
      </c>
      <c r="P5" s="43" t="str">
        <f>'02'!$F$15</f>
        <v>-</v>
      </c>
      <c r="Q5" s="43" t="str">
        <f>'02'!$G$15</f>
        <v>-</v>
      </c>
      <c r="R5" s="43" t="str">
        <f>'02'!$H$15</f>
        <v>-</v>
      </c>
      <c r="S5" s="43" t="str">
        <f>'02'!$I$15</f>
        <v>-</v>
      </c>
      <c r="T5" s="43" t="str">
        <f>'02'!$J$15</f>
        <v>-</v>
      </c>
      <c r="U5" s="43" t="str">
        <f>'02'!$K$15</f>
        <v>-</v>
      </c>
      <c r="V5" s="43" t="str">
        <f>'02'!$L$15</f>
        <v>-</v>
      </c>
      <c r="W5" s="43" t="str">
        <f>'02'!$M$15</f>
        <v>-</v>
      </c>
      <c r="X5" s="43" t="str">
        <f>'02'!$N$15</f>
        <v>-</v>
      </c>
      <c r="Y5" s="35"/>
      <c r="AA5" s="35"/>
    </row>
    <row r="6" spans="1:27" s="1" customFormat="1" ht="52.5" customHeight="1" thickTop="1" thickBot="1" x14ac:dyDescent="0.25">
      <c r="A6" s="29" t="s">
        <v>99</v>
      </c>
      <c r="B6" s="41" t="s">
        <v>106</v>
      </c>
      <c r="C6" s="26" t="s">
        <v>107</v>
      </c>
      <c r="D6" s="40" t="s">
        <v>108</v>
      </c>
      <c r="E6" s="18" t="s">
        <v>54</v>
      </c>
      <c r="F6" s="32" t="s">
        <v>71</v>
      </c>
      <c r="G6" s="33" t="s">
        <v>109</v>
      </c>
      <c r="H6" s="33" t="s">
        <v>110</v>
      </c>
      <c r="I6" s="33" t="s">
        <v>111</v>
      </c>
      <c r="J6" s="19">
        <v>1</v>
      </c>
      <c r="K6" s="19">
        <v>1</v>
      </c>
      <c r="L6" s="19" t="str">
        <f>'03'!$O$15</f>
        <v>-</v>
      </c>
      <c r="M6" s="19" t="str">
        <f>'03'!$C$15</f>
        <v>-</v>
      </c>
      <c r="N6" s="19" t="str">
        <f>'03'!$D$15</f>
        <v>-</v>
      </c>
      <c r="O6" s="19" t="str">
        <f>'03'!$E$15</f>
        <v>-</v>
      </c>
      <c r="P6" s="19" t="str">
        <f>'03'!$F$15</f>
        <v>-</v>
      </c>
      <c r="Q6" s="19" t="str">
        <f>'03'!$G$15</f>
        <v>-</v>
      </c>
      <c r="R6" s="19" t="str">
        <f>'03'!$H$15</f>
        <v>-</v>
      </c>
      <c r="S6" s="19" t="str">
        <f>'03'!$I$15</f>
        <v>-</v>
      </c>
      <c r="T6" s="19" t="str">
        <f>'03'!$J$15</f>
        <v>-</v>
      </c>
      <c r="U6" s="19" t="str">
        <f>'03'!$K$15</f>
        <v>-</v>
      </c>
      <c r="V6" s="19" t="str">
        <f>'03'!$L$15</f>
        <v>-</v>
      </c>
      <c r="W6" s="19" t="str">
        <f>'03'!$M$15</f>
        <v>-</v>
      </c>
      <c r="X6" s="19" t="str">
        <f>'03'!$N$15</f>
        <v>-</v>
      </c>
      <c r="Y6" s="35"/>
      <c r="AA6" s="35"/>
    </row>
    <row r="7" spans="1:27" s="1" customFormat="1" ht="52.5" customHeight="1" thickTop="1" thickBot="1" x14ac:dyDescent="0.25">
      <c r="A7" s="29" t="s">
        <v>100</v>
      </c>
      <c r="B7" s="38" t="s">
        <v>86</v>
      </c>
      <c r="C7" s="26" t="s">
        <v>114</v>
      </c>
      <c r="D7" s="27" t="s">
        <v>91</v>
      </c>
      <c r="E7" s="18" t="s">
        <v>4</v>
      </c>
      <c r="F7" s="32" t="s">
        <v>47</v>
      </c>
      <c r="G7" s="33" t="s">
        <v>94</v>
      </c>
      <c r="H7" s="33" t="s">
        <v>93</v>
      </c>
      <c r="I7" s="33" t="s">
        <v>92</v>
      </c>
      <c r="J7" s="19">
        <v>0.8</v>
      </c>
      <c r="K7" s="19">
        <v>0.87</v>
      </c>
      <c r="L7" s="19" t="str">
        <f>'04'!$O$15</f>
        <v>-</v>
      </c>
      <c r="M7" s="19" t="str">
        <f>'04'!$C$15</f>
        <v>-</v>
      </c>
      <c r="N7" s="19" t="str">
        <f>'04'!$D$15</f>
        <v>-</v>
      </c>
      <c r="O7" s="19" t="str">
        <f>'04'!$E$15</f>
        <v>-</v>
      </c>
      <c r="P7" s="19" t="str">
        <f>'04'!$F$15</f>
        <v>-</v>
      </c>
      <c r="Q7" s="19" t="str">
        <f>'04'!$G$15</f>
        <v>-</v>
      </c>
      <c r="R7" s="19" t="str">
        <f>'04'!$H$15</f>
        <v>-</v>
      </c>
      <c r="S7" s="19" t="str">
        <f>'04'!$I$15</f>
        <v>-</v>
      </c>
      <c r="T7" s="19" t="str">
        <f>'04'!$J$15</f>
        <v>-</v>
      </c>
      <c r="U7" s="19" t="str">
        <f>'04'!$K$15</f>
        <v>-</v>
      </c>
      <c r="V7" s="19" t="str">
        <f>'04'!$L$15</f>
        <v>-</v>
      </c>
      <c r="W7" s="19" t="str">
        <f>'04'!$M$15</f>
        <v>-</v>
      </c>
      <c r="X7" s="19" t="str">
        <f>'04'!$N$15</f>
        <v>-</v>
      </c>
    </row>
    <row r="8" spans="1:27" ht="6.75" customHeight="1" thickTop="1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</row>
    <row r="10" spans="1:27" x14ac:dyDescent="0.25">
      <c r="Z10" s="31" t="s">
        <v>58</v>
      </c>
    </row>
    <row r="11" spans="1:27" x14ac:dyDescent="0.25">
      <c r="Z11" s="31" t="s">
        <v>59</v>
      </c>
    </row>
    <row r="12" spans="1:27" x14ac:dyDescent="0.25">
      <c r="Z12" s="31" t="s">
        <v>60</v>
      </c>
    </row>
    <row r="13" spans="1:27" x14ac:dyDescent="0.25">
      <c r="Z13" s="31" t="s">
        <v>61</v>
      </c>
    </row>
    <row r="14" spans="1:27" x14ac:dyDescent="0.25">
      <c r="Z14" s="31" t="s">
        <v>62</v>
      </c>
    </row>
    <row r="15" spans="1:27" x14ac:dyDescent="0.25">
      <c r="Z15" s="31" t="s">
        <v>63</v>
      </c>
    </row>
    <row r="16" spans="1:27" x14ac:dyDescent="0.25">
      <c r="Z16" s="31" t="s">
        <v>64</v>
      </c>
    </row>
    <row r="17" spans="26:26" x14ac:dyDescent="0.25">
      <c r="Z17" s="31" t="s">
        <v>65</v>
      </c>
    </row>
    <row r="18" spans="26:26" x14ac:dyDescent="0.25">
      <c r="Z18" s="31" t="s">
        <v>66</v>
      </c>
    </row>
    <row r="19" spans="26:26" x14ac:dyDescent="0.25">
      <c r="Z19" s="31" t="s">
        <v>67</v>
      </c>
    </row>
    <row r="20" spans="26:26" x14ac:dyDescent="0.25">
      <c r="Z20" s="31" t="s">
        <v>68</v>
      </c>
    </row>
    <row r="21" spans="26:26" x14ac:dyDescent="0.25">
      <c r="Z21" s="31" t="s">
        <v>69</v>
      </c>
    </row>
    <row r="22" spans="26:26" x14ac:dyDescent="0.25">
      <c r="Z22" s="31" t="s">
        <v>70</v>
      </c>
    </row>
    <row r="24" spans="26:26" x14ac:dyDescent="0.25">
      <c r="Z24" s="31" t="s">
        <v>71</v>
      </c>
    </row>
    <row r="25" spans="26:26" x14ac:dyDescent="0.25">
      <c r="Z25" s="31" t="s">
        <v>47</v>
      </c>
    </row>
    <row r="26" spans="26:26" x14ac:dyDescent="0.25">
      <c r="Z26" s="31" t="s">
        <v>48</v>
      </c>
    </row>
    <row r="28" spans="26:26" x14ac:dyDescent="0.25">
      <c r="Z28" s="30" t="s">
        <v>4</v>
      </c>
    </row>
    <row r="29" spans="26:26" x14ac:dyDescent="0.25">
      <c r="Z29" s="30" t="s">
        <v>54</v>
      </c>
    </row>
    <row r="30" spans="26:26" x14ac:dyDescent="0.25">
      <c r="Z30" s="30" t="s">
        <v>44</v>
      </c>
    </row>
    <row r="31" spans="26:26" x14ac:dyDescent="0.25">
      <c r="Z31" s="30" t="s">
        <v>55</v>
      </c>
    </row>
    <row r="32" spans="26:26" x14ac:dyDescent="0.25">
      <c r="Z32" s="30" t="s">
        <v>56</v>
      </c>
    </row>
    <row r="33" spans="26:26" x14ac:dyDescent="0.25">
      <c r="Z33" s="30" t="s">
        <v>43</v>
      </c>
    </row>
  </sheetData>
  <mergeCells count="12">
    <mergeCell ref="A1:I1"/>
    <mergeCell ref="J1:X1"/>
    <mergeCell ref="F2:F3"/>
    <mergeCell ref="A8:X8"/>
    <mergeCell ref="A2:B3"/>
    <mergeCell ref="J2:J3"/>
    <mergeCell ref="K2:K3"/>
    <mergeCell ref="L2:X2"/>
    <mergeCell ref="C2:C3"/>
    <mergeCell ref="D2:D3"/>
    <mergeCell ref="E2:E3"/>
    <mergeCell ref="G2:I2"/>
  </mergeCells>
  <conditionalFormatting sqref="L4:X4">
    <cfRule type="cellIs" dxfId="11" priority="34" operator="between">
      <formula>0.66</formula>
      <formula>10000000</formula>
    </cfRule>
    <cfRule type="cellIs" dxfId="10" priority="35" operator="between">
      <formula>0.51</formula>
      <formula>0.659</formula>
    </cfRule>
    <cfRule type="cellIs" dxfId="9" priority="36" operator="between">
      <formula>0</formula>
      <formula>0.509</formula>
    </cfRule>
  </conditionalFormatting>
  <conditionalFormatting sqref="L5:X5">
    <cfRule type="cellIs" dxfId="8" priority="4" operator="between">
      <formula>2.1</formula>
      <formula>100</formula>
    </cfRule>
    <cfRule type="cellIs" dxfId="7" priority="5" operator="between">
      <formula>1</formula>
      <formula>2</formula>
    </cfRule>
    <cfRule type="cellIs" dxfId="6" priority="6" operator="between">
      <formula>0</formula>
      <formula>0.9</formula>
    </cfRule>
  </conditionalFormatting>
  <conditionalFormatting sqref="L6:X6">
    <cfRule type="cellIs" dxfId="5" priority="1" operator="between">
      <formula>0.801</formula>
      <formula>100000</formula>
    </cfRule>
    <cfRule type="cellIs" dxfId="4" priority="2" operator="between">
      <formula>0.6</formula>
      <formula>0.8</formula>
    </cfRule>
    <cfRule type="cellIs" dxfId="3" priority="3" operator="between">
      <formula>0</formula>
      <formula>0.599</formula>
    </cfRule>
  </conditionalFormatting>
  <conditionalFormatting sqref="L7:X7">
    <cfRule type="cellIs" dxfId="2" priority="31" operator="between">
      <formula>0.76</formula>
      <formula>10000000</formula>
    </cfRule>
    <cfRule type="cellIs" dxfId="1" priority="32" operator="between">
      <formula>0.6</formula>
      <formula>0.759</formula>
    </cfRule>
    <cfRule type="cellIs" dxfId="0" priority="33" operator="between">
      <formula>0</formula>
      <formula>0.599</formula>
    </cfRule>
  </conditionalFormatting>
  <dataValidations disablePrompts="1" count="5">
    <dataValidation type="list" allowBlank="1" showInputMessage="1" showErrorMessage="1" sqref="E4 E7" xr:uid="{00000000-0002-0000-0000-000000000000}">
      <formula1>$Z$28:$Z$33</formula1>
    </dataValidation>
    <dataValidation type="list" allowBlank="1" showInputMessage="1" showErrorMessage="1" sqref="J1:X1" xr:uid="{00000000-0002-0000-0000-000001000000}">
      <formula1>$Z$10:$Z$22</formula1>
    </dataValidation>
    <dataValidation type="list" allowBlank="1" showInputMessage="1" showErrorMessage="1" sqref="F4 F7" xr:uid="{00000000-0002-0000-0000-000002000000}">
      <formula1>$Z$24:$Z$26</formula1>
    </dataValidation>
    <dataValidation type="list" allowBlank="1" showInputMessage="1" showErrorMessage="1" sqref="F5:F6" xr:uid="{00000000-0002-0000-0000-000003000000}">
      <formula1>$Z$26:$Z$28</formula1>
    </dataValidation>
    <dataValidation type="list" allowBlank="1" showInputMessage="1" showErrorMessage="1" sqref="E5:E6" xr:uid="{00000000-0002-0000-0000-000004000000}">
      <formula1>$Z$30:$Z$35</formula1>
    </dataValidation>
  </dataValidations>
  <pageMargins left="0.19685039370078741" right="0.86614173228346458" top="1.3385826771653544" bottom="0.74803149606299213" header="0.31496062992125984" footer="0.11811023622047245"/>
  <pageSetup scale="75" orientation="landscape" horizontalDpi="4294967294" verticalDpi="4294967294" r:id="rId1"/>
  <headerFooter>
    <oddHeader>&amp;L&amp;G&amp;C&amp;"Arial Rounded MT Bold,Normal"
AGUAS DEL HUILA S.A. E.S.P.
&amp;10NIT.  800.100.553-2&amp;11
&amp;10SET INDICADORES GESTION&amp;11
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(Colombia).&amp;R&amp;"Arial,Normal"&amp;7&amp;K000000Pág.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7"/>
  <sheetViews>
    <sheetView view="pageLayout" topLeftCell="A28" zoomScaleNormal="100" zoomScaleSheetLayoutView="72" workbookViewId="0">
      <selection activeCell="A33" sqref="A33:M33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4" width="7.7109375" style="2" customWidth="1"/>
    <col min="15" max="15" width="3.2851562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33" t="s">
        <v>0</v>
      </c>
      <c r="B1" s="134"/>
      <c r="C1" s="134"/>
      <c r="D1" s="134"/>
      <c r="E1" s="134"/>
      <c r="F1" s="134" t="str">
        <f>'SET-G. Bs y Servicios'!J1</f>
        <v>GESTIÓN DE BIENES Y SERVICIOS</v>
      </c>
      <c r="G1" s="134"/>
      <c r="H1" s="134"/>
      <c r="I1" s="134"/>
      <c r="J1" s="134"/>
      <c r="K1" s="134"/>
      <c r="L1" s="134"/>
      <c r="M1" s="134"/>
      <c r="N1" s="134"/>
      <c r="O1" s="135"/>
    </row>
    <row r="2" spans="1:24" ht="15.75" customHeight="1" x14ac:dyDescent="0.25">
      <c r="A2" s="124" t="s">
        <v>1</v>
      </c>
      <c r="B2" s="125"/>
      <c r="C2" s="125"/>
      <c r="D2" s="125"/>
      <c r="E2" s="125"/>
      <c r="F2" s="136" t="str">
        <f>'SET-G. Bs y Servicios'!$B4</f>
        <v>Cumplimiento en la programación de mantenimiento preventivo y correctivo</v>
      </c>
      <c r="G2" s="136"/>
      <c r="H2" s="137"/>
      <c r="I2" s="136"/>
      <c r="J2" s="136"/>
      <c r="K2" s="137"/>
      <c r="L2" s="136"/>
      <c r="M2" s="136"/>
      <c r="N2" s="136"/>
      <c r="O2" s="138"/>
    </row>
    <row r="3" spans="1:24" ht="15.75" customHeight="1" x14ac:dyDescent="0.25">
      <c r="A3" s="124" t="s">
        <v>46</v>
      </c>
      <c r="B3" s="125"/>
      <c r="C3" s="125"/>
      <c r="D3" s="125"/>
      <c r="E3" s="125"/>
      <c r="F3" s="127" t="str">
        <f>'SET-G. Bs y Servicios'!F4</f>
        <v>Eficacia</v>
      </c>
      <c r="G3" s="128"/>
      <c r="H3" s="128"/>
      <c r="I3" s="128"/>
      <c r="J3" s="128"/>
      <c r="K3" s="128"/>
      <c r="L3" s="128"/>
      <c r="M3" s="128"/>
      <c r="N3" s="128"/>
      <c r="O3" s="129"/>
    </row>
    <row r="4" spans="1:24" ht="17.25" customHeight="1" thickBot="1" x14ac:dyDescent="0.3">
      <c r="A4" s="139" t="s">
        <v>20</v>
      </c>
      <c r="B4" s="140"/>
      <c r="C4" s="140"/>
      <c r="D4" s="140"/>
      <c r="E4" s="140"/>
      <c r="F4" s="15" t="s">
        <v>85</v>
      </c>
      <c r="G4" s="141" t="str">
        <f>'SET-G. Bs y Servicios'!A4</f>
        <v>IN01</v>
      </c>
      <c r="H4" s="142"/>
      <c r="I4" s="141"/>
      <c r="J4" s="141"/>
      <c r="K4" s="142"/>
      <c r="L4" s="141"/>
      <c r="M4" s="141"/>
      <c r="N4" s="141"/>
      <c r="O4" s="143"/>
    </row>
    <row r="5" spans="1:24" ht="12.75" customHeight="1" x14ac:dyDescent="0.25">
      <c r="A5" s="130" t="s">
        <v>21</v>
      </c>
      <c r="B5" s="131"/>
      <c r="C5" s="131"/>
      <c r="D5" s="131"/>
      <c r="E5" s="119" t="s">
        <v>22</v>
      </c>
      <c r="F5" s="119" t="s">
        <v>23</v>
      </c>
      <c r="G5" s="119"/>
      <c r="H5" s="119" t="s">
        <v>24</v>
      </c>
      <c r="I5" s="119" t="s">
        <v>25</v>
      </c>
      <c r="J5" s="119" t="s">
        <v>26</v>
      </c>
      <c r="K5" s="119"/>
      <c r="L5" s="121" t="s">
        <v>27</v>
      </c>
      <c r="M5" s="121"/>
      <c r="N5" s="121"/>
      <c r="O5" s="122"/>
    </row>
    <row r="6" spans="1:24" ht="46.5" customHeight="1" x14ac:dyDescent="0.25">
      <c r="A6" s="132"/>
      <c r="B6" s="123"/>
      <c r="C6" s="123"/>
      <c r="D6" s="123"/>
      <c r="E6" s="120"/>
      <c r="F6" s="120"/>
      <c r="G6" s="120"/>
      <c r="H6" s="120"/>
      <c r="I6" s="120"/>
      <c r="J6" s="120"/>
      <c r="K6" s="120"/>
      <c r="L6" s="123" t="s">
        <v>28</v>
      </c>
      <c r="M6" s="123"/>
      <c r="N6" s="123" t="s">
        <v>29</v>
      </c>
      <c r="O6" s="126"/>
    </row>
    <row r="7" spans="1:24" ht="78.75" customHeight="1" thickBot="1" x14ac:dyDescent="0.3">
      <c r="A7" s="95" t="str">
        <f>'SET-G. Bs y Servicios'!$C4</f>
        <v>Realizar el mantenimiento preventivo y correctivo de Aguas del Huila.</v>
      </c>
      <c r="B7" s="96"/>
      <c r="C7" s="96"/>
      <c r="D7" s="96"/>
      <c r="E7" s="12" t="s">
        <v>34</v>
      </c>
      <c r="F7" s="96" t="str">
        <f>'SET-G. Bs y Servicios'!$D4</f>
        <v>Número de mantenimientos preventivos ejecutados / Número de mantenimientos preventivos programados * 100</v>
      </c>
      <c r="G7" s="96"/>
      <c r="H7" s="11">
        <f>$O14</f>
        <v>0.75</v>
      </c>
      <c r="I7" s="17" t="str">
        <f>'SET-G. Bs y Servicios'!$E4</f>
        <v>Mensual</v>
      </c>
      <c r="J7" s="97" t="s">
        <v>75</v>
      </c>
      <c r="K7" s="98"/>
      <c r="L7" s="98"/>
      <c r="M7" s="98"/>
      <c r="N7" s="98"/>
      <c r="O7" s="99"/>
    </row>
    <row r="8" spans="1:24" ht="13.5" customHeight="1" x14ac:dyDescent="0.25">
      <c r="A8" s="105" t="s">
        <v>37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7"/>
    </row>
    <row r="9" spans="1:24" ht="21.75" customHeight="1" thickBot="1" x14ac:dyDescent="0.3">
      <c r="A9" s="108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10"/>
    </row>
    <row r="10" spans="1:24" ht="15" customHeight="1" thickBot="1" x14ac:dyDescent="0.3">
      <c r="A10" s="111" t="s">
        <v>30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3"/>
      <c r="V10" s="6"/>
      <c r="W10" s="16"/>
      <c r="X10" s="16"/>
    </row>
    <row r="11" spans="1:24" ht="16.5" customHeight="1" x14ac:dyDescent="0.25">
      <c r="A11" s="114" t="s">
        <v>124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6"/>
      <c r="V11" s="6"/>
      <c r="W11" s="7"/>
      <c r="X11" s="7"/>
    </row>
    <row r="12" spans="1:24" ht="16.5" customHeight="1" x14ac:dyDescent="0.25">
      <c r="A12" s="117" t="s">
        <v>31</v>
      </c>
      <c r="B12" s="118"/>
      <c r="C12" s="47" t="s">
        <v>8</v>
      </c>
      <c r="D12" s="47" t="s">
        <v>9</v>
      </c>
      <c r="E12" s="47" t="s">
        <v>10</v>
      </c>
      <c r="F12" s="47" t="s">
        <v>11</v>
      </c>
      <c r="G12" s="47" t="s">
        <v>12</v>
      </c>
      <c r="H12" s="47" t="s">
        <v>13</v>
      </c>
      <c r="I12" s="47" t="s">
        <v>14</v>
      </c>
      <c r="J12" s="47" t="s">
        <v>15</v>
      </c>
      <c r="K12" s="47" t="s">
        <v>16</v>
      </c>
      <c r="L12" s="47" t="s">
        <v>17</v>
      </c>
      <c r="M12" s="47" t="s">
        <v>18</v>
      </c>
      <c r="N12" s="47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72" t="s">
        <v>38</v>
      </c>
      <c r="B13" s="73"/>
      <c r="C13" s="49">
        <f t="shared" ref="C13:N13" si="0">$O$13</f>
        <v>0.75</v>
      </c>
      <c r="D13" s="49">
        <f t="shared" si="0"/>
        <v>0.75</v>
      </c>
      <c r="E13" s="49">
        <f t="shared" si="0"/>
        <v>0.75</v>
      </c>
      <c r="F13" s="49">
        <f t="shared" si="0"/>
        <v>0.75</v>
      </c>
      <c r="G13" s="49">
        <f t="shared" si="0"/>
        <v>0.75</v>
      </c>
      <c r="H13" s="49">
        <f t="shared" si="0"/>
        <v>0.75</v>
      </c>
      <c r="I13" s="49">
        <f t="shared" si="0"/>
        <v>0.75</v>
      </c>
      <c r="J13" s="49">
        <f t="shared" si="0"/>
        <v>0.75</v>
      </c>
      <c r="K13" s="49">
        <f t="shared" si="0"/>
        <v>0.75</v>
      </c>
      <c r="L13" s="49">
        <f t="shared" si="0"/>
        <v>0.75</v>
      </c>
      <c r="M13" s="49">
        <f t="shared" si="0"/>
        <v>0.75</v>
      </c>
      <c r="N13" s="49">
        <f t="shared" si="0"/>
        <v>0.75</v>
      </c>
      <c r="O13" s="48">
        <f>'SET-G. Bs y Servicios'!J4</f>
        <v>0.75</v>
      </c>
      <c r="V13" s="6"/>
      <c r="W13" s="7"/>
      <c r="X13" s="7"/>
    </row>
    <row r="14" spans="1:24" ht="17.25" customHeight="1" x14ac:dyDescent="0.25">
      <c r="A14" s="72" t="s">
        <v>125</v>
      </c>
      <c r="B14" s="73"/>
      <c r="C14" s="49">
        <f t="shared" ref="C14:N14" si="1">$O$14</f>
        <v>0.75</v>
      </c>
      <c r="D14" s="49">
        <f t="shared" si="1"/>
        <v>0.75</v>
      </c>
      <c r="E14" s="49">
        <f t="shared" si="1"/>
        <v>0.75</v>
      </c>
      <c r="F14" s="49">
        <f t="shared" si="1"/>
        <v>0.75</v>
      </c>
      <c r="G14" s="49">
        <f t="shared" si="1"/>
        <v>0.75</v>
      </c>
      <c r="H14" s="49">
        <f t="shared" si="1"/>
        <v>0.75</v>
      </c>
      <c r="I14" s="49">
        <f t="shared" si="1"/>
        <v>0.75</v>
      </c>
      <c r="J14" s="49">
        <f t="shared" si="1"/>
        <v>0.75</v>
      </c>
      <c r="K14" s="49">
        <f t="shared" si="1"/>
        <v>0.75</v>
      </c>
      <c r="L14" s="49">
        <f t="shared" si="1"/>
        <v>0.75</v>
      </c>
      <c r="M14" s="49">
        <f t="shared" si="1"/>
        <v>0.75</v>
      </c>
      <c r="N14" s="49">
        <f t="shared" si="1"/>
        <v>0.75</v>
      </c>
      <c r="O14" s="48">
        <f>'SET-G. Bs y Servicios'!K4</f>
        <v>0.75</v>
      </c>
      <c r="V14" s="6"/>
      <c r="W14" s="7"/>
      <c r="X14" s="7"/>
    </row>
    <row r="15" spans="1:24" ht="17.25" customHeight="1" x14ac:dyDescent="0.25">
      <c r="A15" s="76" t="s">
        <v>121</v>
      </c>
      <c r="B15" s="77"/>
      <c r="C15" s="9" t="str">
        <f t="shared" ref="C15:E15" si="2">IF((C17),C16/C17,"-")</f>
        <v>-</v>
      </c>
      <c r="D15" s="9" t="str">
        <f t="shared" si="2"/>
        <v>-</v>
      </c>
      <c r="E15" s="9" t="str">
        <f t="shared" si="2"/>
        <v>-</v>
      </c>
      <c r="F15" s="9" t="str">
        <f>IF((F17),F16/F17,"-")</f>
        <v>-</v>
      </c>
      <c r="G15" s="9" t="str">
        <f t="shared" ref="G15:O15" si="3">IF((G17),G16/G17,"-")</f>
        <v>-</v>
      </c>
      <c r="H15" s="9" t="str">
        <f t="shared" si="3"/>
        <v>-</v>
      </c>
      <c r="I15" s="9" t="str">
        <f t="shared" si="3"/>
        <v>-</v>
      </c>
      <c r="J15" s="9" t="str">
        <f t="shared" si="3"/>
        <v>-</v>
      </c>
      <c r="K15" s="9" t="str">
        <f t="shared" si="3"/>
        <v>-</v>
      </c>
      <c r="L15" s="9" t="str">
        <f t="shared" si="3"/>
        <v>-</v>
      </c>
      <c r="M15" s="9" t="str">
        <f t="shared" si="3"/>
        <v>-</v>
      </c>
      <c r="N15" s="9" t="str">
        <f t="shared" si="3"/>
        <v>-</v>
      </c>
      <c r="O15" s="10" t="str">
        <f t="shared" si="3"/>
        <v>-</v>
      </c>
      <c r="V15" s="6"/>
      <c r="W15" s="7"/>
      <c r="X15" s="7"/>
    </row>
    <row r="16" spans="1:24" ht="31.5" customHeight="1" x14ac:dyDescent="0.25">
      <c r="A16" s="78" t="s">
        <v>36</v>
      </c>
      <c r="B16" s="24" t="s">
        <v>95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3">
        <f>SUM(C16:N16)</f>
        <v>0</v>
      </c>
      <c r="V16" s="6"/>
      <c r="W16" s="7"/>
      <c r="X16" s="7"/>
    </row>
    <row r="17" spans="1:24" ht="23.25" customHeight="1" x14ac:dyDescent="0.25">
      <c r="A17" s="78"/>
      <c r="B17" s="24" t="s">
        <v>96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3">
        <f>SUM(C17:N17)</f>
        <v>0</v>
      </c>
      <c r="V17" s="6"/>
      <c r="W17" s="7"/>
      <c r="X17" s="7"/>
    </row>
    <row r="18" spans="1:24" ht="17.25" customHeight="1" x14ac:dyDescent="0.25">
      <c r="A18" s="78"/>
      <c r="B18" s="2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8" customHeight="1" thickBot="1" x14ac:dyDescent="0.3">
      <c r="A19" s="79"/>
      <c r="B19" s="25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14.25" customHeight="1" thickBot="1" x14ac:dyDescent="0.3">
      <c r="A20" s="80" t="s">
        <v>33</v>
      </c>
      <c r="B20" s="81"/>
      <c r="C20" s="82"/>
      <c r="D20" s="69" t="str">
        <f>'SET-G. Bs y Servicios'!$G4</f>
        <v>Entre 66% y 100%</v>
      </c>
      <c r="E20" s="70"/>
      <c r="F20" s="70"/>
      <c r="G20" s="71"/>
      <c r="H20" s="69" t="str">
        <f>'SET-G. Bs y Servicios'!$H4</f>
        <v>Entre 51% y 65%</v>
      </c>
      <c r="I20" s="70"/>
      <c r="J20" s="70"/>
      <c r="K20" s="71"/>
      <c r="L20" s="69" t="str">
        <f>'SET-G. Bs y Servicios'!$I4</f>
        <v>Menor al 50%</v>
      </c>
      <c r="M20" s="74"/>
      <c r="N20" s="74"/>
      <c r="O20" s="75"/>
      <c r="V20" s="6"/>
      <c r="W20" s="7"/>
      <c r="X20" s="7"/>
    </row>
    <row r="21" spans="1:24" ht="33" customHeight="1" thickBot="1" x14ac:dyDescent="0.3">
      <c r="A21" s="83"/>
      <c r="B21" s="84"/>
      <c r="C21" s="84"/>
      <c r="D21" s="85" t="s">
        <v>7</v>
      </c>
      <c r="E21" s="85"/>
      <c r="F21" s="85"/>
      <c r="G21" s="85"/>
      <c r="H21" s="86" t="s">
        <v>52</v>
      </c>
      <c r="I21" s="86"/>
      <c r="J21" s="86"/>
      <c r="K21" s="86"/>
      <c r="L21" s="100" t="s">
        <v>53</v>
      </c>
      <c r="M21" s="100"/>
      <c r="N21" s="100"/>
      <c r="O21" s="101"/>
      <c r="V21" s="6"/>
      <c r="W21" s="7"/>
      <c r="X21" s="7"/>
    </row>
    <row r="22" spans="1:24" ht="15.75" customHeight="1" thickBot="1" x14ac:dyDescent="0.3">
      <c r="A22" s="102" t="s">
        <v>35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4"/>
      <c r="V22" s="6"/>
      <c r="W22" s="7"/>
      <c r="X22" s="7"/>
    </row>
    <row r="23" spans="1:24" ht="264.75" customHeight="1" thickBot="1" x14ac:dyDescent="0.3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8"/>
      <c r="V23" s="6"/>
    </row>
    <row r="24" spans="1:24" ht="15" customHeight="1" x14ac:dyDescent="0.25">
      <c r="A24" s="87" t="s">
        <v>49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9" t="s">
        <v>51</v>
      </c>
      <c r="O24" s="90"/>
    </row>
    <row r="25" spans="1:24" ht="17.25" customHeight="1" x14ac:dyDescent="0.25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147">
        <v>43466</v>
      </c>
      <c r="O25" s="148"/>
    </row>
    <row r="26" spans="1:24" ht="17.25" customHeight="1" x14ac:dyDescent="0.25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147">
        <v>43497</v>
      </c>
      <c r="O26" s="148"/>
    </row>
    <row r="27" spans="1:24" ht="17.25" customHeight="1" x14ac:dyDescent="0.25">
      <c r="A27" s="91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147">
        <v>43525</v>
      </c>
      <c r="O27" s="148"/>
    </row>
    <row r="28" spans="1:24" ht="17.25" customHeight="1" x14ac:dyDescent="0.25">
      <c r="A28" s="91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147">
        <v>43556</v>
      </c>
      <c r="O28" s="148"/>
    </row>
    <row r="29" spans="1:24" ht="17.25" customHeight="1" x14ac:dyDescent="0.25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147">
        <v>43586</v>
      </c>
      <c r="O29" s="148"/>
    </row>
    <row r="30" spans="1:24" ht="17.25" customHeight="1" x14ac:dyDescent="0.25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147">
        <v>43617</v>
      </c>
      <c r="O30" s="148"/>
    </row>
    <row r="31" spans="1:24" ht="17.25" customHeight="1" x14ac:dyDescent="0.25">
      <c r="A31" s="91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147">
        <v>43647</v>
      </c>
      <c r="O31" s="148"/>
    </row>
    <row r="32" spans="1:24" ht="17.25" customHeight="1" x14ac:dyDescent="0.25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147">
        <v>43678</v>
      </c>
      <c r="O32" s="148"/>
    </row>
    <row r="33" spans="1:17" ht="17.25" customHeight="1" x14ac:dyDescent="0.25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147">
        <v>43709</v>
      </c>
      <c r="O33" s="148"/>
    </row>
    <row r="34" spans="1:17" ht="17.25" customHeight="1" x14ac:dyDescent="0.25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147">
        <v>43739</v>
      </c>
      <c r="O34" s="148"/>
    </row>
    <row r="35" spans="1:17" ht="17.25" customHeight="1" x14ac:dyDescent="0.25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147">
        <v>43770</v>
      </c>
      <c r="O35" s="148"/>
    </row>
    <row r="36" spans="1:17" ht="15" customHeight="1" thickBot="1" x14ac:dyDescent="0.3">
      <c r="A36" s="149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47">
        <v>43800</v>
      </c>
      <c r="O36" s="148"/>
    </row>
    <row r="37" spans="1:17" ht="19.5" customHeight="1" x14ac:dyDescent="0.25">
      <c r="A37" s="87" t="s">
        <v>50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9" t="s">
        <v>51</v>
      </c>
      <c r="O37" s="90"/>
    </row>
    <row r="38" spans="1:17" ht="15" x14ac:dyDescent="0.25">
      <c r="A38" s="9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3"/>
      <c r="O38" s="94"/>
    </row>
    <row r="39" spans="1:17" ht="15.75" thickBot="1" x14ac:dyDescent="0.3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6"/>
    </row>
    <row r="40" spans="1:17" ht="4.5" customHeight="1" x14ac:dyDescent="0.25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</row>
    <row r="42" spans="1:17" ht="14.25" x14ac:dyDescent="0.2">
      <c r="Q42" s="31" t="s">
        <v>72</v>
      </c>
    </row>
    <row r="43" spans="1:17" ht="14.25" x14ac:dyDescent="0.2">
      <c r="Q43" s="31" t="s">
        <v>73</v>
      </c>
    </row>
    <row r="44" spans="1:17" ht="14.25" x14ac:dyDescent="0.2">
      <c r="Q44" s="31" t="s">
        <v>74</v>
      </c>
    </row>
    <row r="45" spans="1:17" ht="14.25" x14ac:dyDescent="0.2">
      <c r="Q45" s="31" t="s">
        <v>75</v>
      </c>
    </row>
    <row r="46" spans="1:17" ht="14.25" x14ac:dyDescent="0.2">
      <c r="Q46" s="31" t="s">
        <v>76</v>
      </c>
    </row>
    <row r="47" spans="1:17" ht="14.25" x14ac:dyDescent="0.2">
      <c r="Q47" s="31" t="s">
        <v>77</v>
      </c>
    </row>
    <row r="48" spans="1:17" ht="14.25" x14ac:dyDescent="0.2">
      <c r="Q48" s="31" t="s">
        <v>78</v>
      </c>
    </row>
    <row r="49" spans="17:17" ht="14.25" x14ac:dyDescent="0.2">
      <c r="Q49" s="31" t="s">
        <v>79</v>
      </c>
    </row>
    <row r="50" spans="17:17" ht="14.25" x14ac:dyDescent="0.2">
      <c r="Q50" s="31" t="s">
        <v>80</v>
      </c>
    </row>
    <row r="51" spans="17:17" ht="14.25" x14ac:dyDescent="0.2">
      <c r="Q51" s="31" t="s">
        <v>81</v>
      </c>
    </row>
    <row r="52" spans="17:17" ht="14.25" x14ac:dyDescent="0.2">
      <c r="Q52" s="31" t="s">
        <v>82</v>
      </c>
    </row>
    <row r="53" spans="17:17" ht="14.25" x14ac:dyDescent="0.2">
      <c r="Q53" s="31" t="s">
        <v>83</v>
      </c>
    </row>
    <row r="54" spans="17:17" ht="14.25" x14ac:dyDescent="0.2">
      <c r="Q54" s="31" t="s">
        <v>84</v>
      </c>
    </row>
    <row r="56" spans="17:17" x14ac:dyDescent="0.25">
      <c r="Q56" s="8">
        <v>0.75</v>
      </c>
    </row>
    <row r="57" spans="17:17" x14ac:dyDescent="0.25">
      <c r="Q57" s="8">
        <v>0.75</v>
      </c>
    </row>
  </sheetData>
  <mergeCells count="71">
    <mergeCell ref="A35:M35"/>
    <mergeCell ref="N35:O35"/>
    <mergeCell ref="A33:M33"/>
    <mergeCell ref="N33:O33"/>
    <mergeCell ref="A34:M34"/>
    <mergeCell ref="N34:O34"/>
    <mergeCell ref="A30:M30"/>
    <mergeCell ref="N30:O30"/>
    <mergeCell ref="A31:M31"/>
    <mergeCell ref="N31:O31"/>
    <mergeCell ref="A32:M32"/>
    <mergeCell ref="N32:O32"/>
    <mergeCell ref="A39:M39"/>
    <mergeCell ref="N39:O39"/>
    <mergeCell ref="A24:M24"/>
    <mergeCell ref="N24:O24"/>
    <mergeCell ref="A25:M25"/>
    <mergeCell ref="N25:O25"/>
    <mergeCell ref="A36:M36"/>
    <mergeCell ref="N36:O36"/>
    <mergeCell ref="A26:M26"/>
    <mergeCell ref="N26:O26"/>
    <mergeCell ref="A27:M27"/>
    <mergeCell ref="N27:O27"/>
    <mergeCell ref="A28:M28"/>
    <mergeCell ref="N28:O28"/>
    <mergeCell ref="A29:M29"/>
    <mergeCell ref="N29:O29"/>
    <mergeCell ref="A1:E1"/>
    <mergeCell ref="F1:O1"/>
    <mergeCell ref="A2:E2"/>
    <mergeCell ref="F2:O2"/>
    <mergeCell ref="A4:E4"/>
    <mergeCell ref="G4:O4"/>
    <mergeCell ref="J5:K6"/>
    <mergeCell ref="L5:O5"/>
    <mergeCell ref="L6:M6"/>
    <mergeCell ref="A3:E3"/>
    <mergeCell ref="N6:O6"/>
    <mergeCell ref="F3:O3"/>
    <mergeCell ref="A5:D6"/>
    <mergeCell ref="E5:E6"/>
    <mergeCell ref="F5:G6"/>
    <mergeCell ref="H5:H6"/>
    <mergeCell ref="I5:I6"/>
    <mergeCell ref="A7:D7"/>
    <mergeCell ref="F7:G7"/>
    <mergeCell ref="J7:O7"/>
    <mergeCell ref="L21:O21"/>
    <mergeCell ref="A22:O22"/>
    <mergeCell ref="A8:O8"/>
    <mergeCell ref="A9:O9"/>
    <mergeCell ref="A10:O10"/>
    <mergeCell ref="A11:O11"/>
    <mergeCell ref="A12:B12"/>
    <mergeCell ref="A40:O40"/>
    <mergeCell ref="A23:O23"/>
    <mergeCell ref="D20:G20"/>
    <mergeCell ref="A13:B13"/>
    <mergeCell ref="L20:O20"/>
    <mergeCell ref="H20:K20"/>
    <mergeCell ref="A14:B14"/>
    <mergeCell ref="A15:B15"/>
    <mergeCell ref="A16:A19"/>
    <mergeCell ref="A20:C21"/>
    <mergeCell ref="D21:G21"/>
    <mergeCell ref="H21:K21"/>
    <mergeCell ref="A37:M37"/>
    <mergeCell ref="N37:O37"/>
    <mergeCell ref="A38:M38"/>
    <mergeCell ref="N38:O38"/>
  </mergeCells>
  <dataValidations disablePrompts="1" count="1">
    <dataValidation type="list" allowBlank="1" showInputMessage="1" showErrorMessage="1" sqref="J7:O7" xr:uid="{00000000-0002-0000-0100-000000000000}">
      <formula1>$Q$42:$Q$54</formula1>
    </dataValidation>
  </dataValidations>
  <pageMargins left="0.39370078740157483" right="0.78740157480314965" top="1.1417322834645669" bottom="0.43307086614173229" header="0" footer="0"/>
  <pageSetup scale="73" orientation="portrait" horizontalDpi="4294967294" verticalDpi="4294967294" r:id="rId1"/>
  <headerFooter>
    <oddHeader>&amp;L&amp;G&amp;C&amp;"Arial Rounded MT Bold,Normal"
AGUAS DEL HUILA S.A. E.S.P.
&amp;10NIT.  800.100.553-2&amp;11
&amp;10FORMATO: MATRIZ DE REGISTRO Y MEDICIÓN DE INDICADORES&amp;11
&amp;8VERSION 7.0&amp;R&amp;G</oddHeader>
    <oddFooter>&amp;R&amp;"Arial,Normal"&amp;7Pág. &amp;P | 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7"/>
  <sheetViews>
    <sheetView view="pageLayout" topLeftCell="A28" zoomScaleNormal="100" zoomScaleSheetLayoutView="72" workbookViewId="0">
      <selection activeCell="A32" sqref="A32:M32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33" t="s">
        <v>0</v>
      </c>
      <c r="B1" s="134"/>
      <c r="C1" s="134"/>
      <c r="D1" s="134"/>
      <c r="E1" s="134"/>
      <c r="F1" s="134" t="str">
        <f>'SET-G. Bs y Servicios'!J1</f>
        <v>GESTIÓN DE BIENES Y SERVICIOS</v>
      </c>
      <c r="G1" s="134"/>
      <c r="H1" s="134"/>
      <c r="I1" s="134"/>
      <c r="J1" s="134"/>
      <c r="K1" s="134"/>
      <c r="L1" s="134"/>
      <c r="M1" s="134"/>
      <c r="N1" s="134"/>
      <c r="O1" s="135"/>
    </row>
    <row r="2" spans="1:24" ht="15.75" customHeight="1" x14ac:dyDescent="0.25">
      <c r="A2" s="124" t="s">
        <v>1</v>
      </c>
      <c r="B2" s="125"/>
      <c r="C2" s="125"/>
      <c r="D2" s="125"/>
      <c r="E2" s="125"/>
      <c r="F2" s="136" t="str">
        <f>+'SET-G. Bs y Servicios'!B5</f>
        <v>Conocer el nivel de administración de los inventarios</v>
      </c>
      <c r="G2" s="136"/>
      <c r="H2" s="136"/>
      <c r="I2" s="136"/>
      <c r="J2" s="136"/>
      <c r="K2" s="136"/>
      <c r="L2" s="136"/>
      <c r="M2" s="136"/>
      <c r="N2" s="136"/>
      <c r="O2" s="151"/>
    </row>
    <row r="3" spans="1:24" ht="15.75" customHeight="1" x14ac:dyDescent="0.25">
      <c r="A3" s="124" t="s">
        <v>46</v>
      </c>
      <c r="B3" s="125"/>
      <c r="C3" s="125"/>
      <c r="D3" s="125"/>
      <c r="E3" s="125"/>
      <c r="F3" s="127" t="str">
        <f>+'SET-G. Bs y Servicios'!F5</f>
        <v xml:space="preserve">Eficiencia </v>
      </c>
      <c r="G3" s="128"/>
      <c r="H3" s="128"/>
      <c r="I3" s="128"/>
      <c r="J3" s="128"/>
      <c r="K3" s="128"/>
      <c r="L3" s="128"/>
      <c r="M3" s="128"/>
      <c r="N3" s="128"/>
      <c r="O3" s="129"/>
    </row>
    <row r="4" spans="1:24" ht="17.25" customHeight="1" thickBot="1" x14ac:dyDescent="0.3">
      <c r="A4" s="139" t="s">
        <v>20</v>
      </c>
      <c r="B4" s="140"/>
      <c r="C4" s="140"/>
      <c r="D4" s="140"/>
      <c r="E4" s="140"/>
      <c r="F4" s="15" t="s">
        <v>85</v>
      </c>
      <c r="G4" s="141" t="str">
        <f>+'SET-G. Bs y Servicios'!A5</f>
        <v>IN02</v>
      </c>
      <c r="H4" s="141"/>
      <c r="I4" s="141"/>
      <c r="J4" s="141"/>
      <c r="K4" s="141"/>
      <c r="L4" s="141"/>
      <c r="M4" s="141"/>
      <c r="N4" s="141"/>
      <c r="O4" s="152"/>
    </row>
    <row r="5" spans="1:24" ht="12.75" customHeight="1" x14ac:dyDescent="0.25">
      <c r="A5" s="130" t="s">
        <v>21</v>
      </c>
      <c r="B5" s="131"/>
      <c r="C5" s="131"/>
      <c r="D5" s="131"/>
      <c r="E5" s="119" t="s">
        <v>22</v>
      </c>
      <c r="F5" s="119" t="s">
        <v>23</v>
      </c>
      <c r="G5" s="119"/>
      <c r="H5" s="119" t="s">
        <v>24</v>
      </c>
      <c r="I5" s="119" t="s">
        <v>25</v>
      </c>
      <c r="J5" s="119" t="s">
        <v>26</v>
      </c>
      <c r="K5" s="119"/>
      <c r="L5" s="121" t="s">
        <v>27</v>
      </c>
      <c r="M5" s="121"/>
      <c r="N5" s="121"/>
      <c r="O5" s="122"/>
    </row>
    <row r="6" spans="1:24" ht="46.5" customHeight="1" x14ac:dyDescent="0.25">
      <c r="A6" s="132"/>
      <c r="B6" s="123"/>
      <c r="C6" s="123"/>
      <c r="D6" s="123"/>
      <c r="E6" s="120"/>
      <c r="F6" s="120"/>
      <c r="G6" s="120"/>
      <c r="H6" s="120"/>
      <c r="I6" s="120"/>
      <c r="J6" s="120"/>
      <c r="K6" s="120"/>
      <c r="L6" s="123" t="s">
        <v>28</v>
      </c>
      <c r="M6" s="123"/>
      <c r="N6" s="123" t="s">
        <v>29</v>
      </c>
      <c r="O6" s="126"/>
    </row>
    <row r="7" spans="1:24" ht="65.25" customHeight="1" thickBot="1" x14ac:dyDescent="0.3">
      <c r="A7" s="95" t="str">
        <f>'SET-G. Bs y Servicios'!$C5</f>
        <v>Realizar el inventario de la administración de recursos fisicos de Aguas del Huila.</v>
      </c>
      <c r="B7" s="96"/>
      <c r="C7" s="96"/>
      <c r="D7" s="96"/>
      <c r="E7" s="12" t="s">
        <v>119</v>
      </c>
      <c r="F7" s="96" t="str">
        <f>+'SET-G. Bs y Servicios'!D5</f>
        <v xml:space="preserve"> (Número de tomas fisicas de inventario realizadas/ Número de toma fisica de inventario programados)x100</v>
      </c>
      <c r="G7" s="96"/>
      <c r="H7" s="11">
        <f>$O14</f>
        <v>2</v>
      </c>
      <c r="I7" s="17" t="str">
        <f>+'SET-G. Bs y Servicios'!E5</f>
        <v>Semestral</v>
      </c>
      <c r="J7" s="97" t="s">
        <v>75</v>
      </c>
      <c r="K7" s="98"/>
      <c r="L7" s="98"/>
      <c r="M7" s="98"/>
      <c r="N7" s="98"/>
      <c r="O7" s="99"/>
    </row>
    <row r="8" spans="1:24" ht="13.5" customHeight="1" x14ac:dyDescent="0.25">
      <c r="A8" s="105" t="s">
        <v>37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7"/>
    </row>
    <row r="9" spans="1:24" ht="35.25" customHeight="1" thickBot="1" x14ac:dyDescent="0.3">
      <c r="A9" s="108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10"/>
    </row>
    <row r="10" spans="1:24" ht="15" customHeight="1" thickBot="1" x14ac:dyDescent="0.3">
      <c r="A10" s="111" t="s">
        <v>30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3"/>
      <c r="V10" s="6"/>
      <c r="W10" s="16"/>
      <c r="X10" s="16"/>
    </row>
    <row r="11" spans="1:24" ht="16.5" customHeight="1" x14ac:dyDescent="0.25">
      <c r="A11" s="114" t="s">
        <v>124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6"/>
      <c r="V11" s="6"/>
      <c r="W11" s="7"/>
      <c r="X11" s="7"/>
    </row>
    <row r="12" spans="1:24" ht="16.5" customHeight="1" x14ac:dyDescent="0.25">
      <c r="A12" s="117" t="s">
        <v>31</v>
      </c>
      <c r="B12" s="118"/>
      <c r="C12" s="47" t="s">
        <v>8</v>
      </c>
      <c r="D12" s="47" t="s">
        <v>9</v>
      </c>
      <c r="E12" s="47" t="s">
        <v>10</v>
      </c>
      <c r="F12" s="47" t="s">
        <v>11</v>
      </c>
      <c r="G12" s="47" t="s">
        <v>12</v>
      </c>
      <c r="H12" s="47" t="s">
        <v>13</v>
      </c>
      <c r="I12" s="47" t="s">
        <v>14</v>
      </c>
      <c r="J12" s="47" t="s">
        <v>15</v>
      </c>
      <c r="K12" s="47" t="s">
        <v>16</v>
      </c>
      <c r="L12" s="47" t="s">
        <v>17</v>
      </c>
      <c r="M12" s="47" t="s">
        <v>18</v>
      </c>
      <c r="N12" s="47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72" t="s">
        <v>38</v>
      </c>
      <c r="B13" s="73"/>
      <c r="C13" s="52">
        <f t="shared" ref="C13:N13" si="0">$O$13</f>
        <v>1</v>
      </c>
      <c r="D13" s="52">
        <f t="shared" si="0"/>
        <v>1</v>
      </c>
      <c r="E13" s="52">
        <f t="shared" si="0"/>
        <v>1</v>
      </c>
      <c r="F13" s="52">
        <f t="shared" si="0"/>
        <v>1</v>
      </c>
      <c r="G13" s="52">
        <f t="shared" si="0"/>
        <v>1</v>
      </c>
      <c r="H13" s="52">
        <f t="shared" si="0"/>
        <v>1</v>
      </c>
      <c r="I13" s="52">
        <f t="shared" si="0"/>
        <v>1</v>
      </c>
      <c r="J13" s="52">
        <f t="shared" si="0"/>
        <v>1</v>
      </c>
      <c r="K13" s="52">
        <f t="shared" si="0"/>
        <v>1</v>
      </c>
      <c r="L13" s="52">
        <f t="shared" si="0"/>
        <v>1</v>
      </c>
      <c r="M13" s="52">
        <f t="shared" si="0"/>
        <v>1</v>
      </c>
      <c r="N13" s="52">
        <f t="shared" si="0"/>
        <v>1</v>
      </c>
      <c r="O13" s="50">
        <f>'SET-G. Bs y Servicios'!J5</f>
        <v>1</v>
      </c>
      <c r="V13" s="6"/>
      <c r="W13" s="7"/>
      <c r="X13" s="7"/>
    </row>
    <row r="14" spans="1:24" ht="17.25" customHeight="1" x14ac:dyDescent="0.25">
      <c r="A14" s="72" t="s">
        <v>125</v>
      </c>
      <c r="B14" s="73"/>
      <c r="C14" s="52">
        <f t="shared" ref="C14:N14" si="1">$O$14</f>
        <v>2</v>
      </c>
      <c r="D14" s="52">
        <f t="shared" si="1"/>
        <v>2</v>
      </c>
      <c r="E14" s="52">
        <f t="shared" si="1"/>
        <v>2</v>
      </c>
      <c r="F14" s="52">
        <f t="shared" si="1"/>
        <v>2</v>
      </c>
      <c r="G14" s="52">
        <f t="shared" si="1"/>
        <v>2</v>
      </c>
      <c r="H14" s="52">
        <f t="shared" si="1"/>
        <v>2</v>
      </c>
      <c r="I14" s="52">
        <f t="shared" si="1"/>
        <v>2</v>
      </c>
      <c r="J14" s="52">
        <f t="shared" si="1"/>
        <v>2</v>
      </c>
      <c r="K14" s="52">
        <f t="shared" si="1"/>
        <v>2</v>
      </c>
      <c r="L14" s="52">
        <f t="shared" si="1"/>
        <v>2</v>
      </c>
      <c r="M14" s="52">
        <f t="shared" si="1"/>
        <v>2</v>
      </c>
      <c r="N14" s="52">
        <f t="shared" si="1"/>
        <v>2</v>
      </c>
      <c r="O14" s="50">
        <f>'SET-G. Bs y Servicios'!K5</f>
        <v>2</v>
      </c>
      <c r="V14" s="6"/>
      <c r="W14" s="7"/>
      <c r="X14" s="7"/>
    </row>
    <row r="15" spans="1:24" ht="17.25" customHeight="1" x14ac:dyDescent="0.25">
      <c r="A15" s="76" t="s">
        <v>121</v>
      </c>
      <c r="B15" s="77"/>
      <c r="C15" s="42" t="str">
        <f>IF((C17),C16,"-")</f>
        <v>-</v>
      </c>
      <c r="D15" s="42" t="str">
        <f t="shared" ref="D15:O15" si="2">IF((D17),D16,"-")</f>
        <v>-</v>
      </c>
      <c r="E15" s="42" t="str">
        <f t="shared" si="2"/>
        <v>-</v>
      </c>
      <c r="F15" s="42" t="str">
        <f t="shared" si="2"/>
        <v>-</v>
      </c>
      <c r="G15" s="42" t="str">
        <f t="shared" si="2"/>
        <v>-</v>
      </c>
      <c r="H15" s="42" t="str">
        <f t="shared" si="2"/>
        <v>-</v>
      </c>
      <c r="I15" s="42" t="str">
        <f t="shared" si="2"/>
        <v>-</v>
      </c>
      <c r="J15" s="42" t="str">
        <f t="shared" si="2"/>
        <v>-</v>
      </c>
      <c r="K15" s="42" t="str">
        <f t="shared" si="2"/>
        <v>-</v>
      </c>
      <c r="L15" s="42" t="str">
        <f t="shared" si="2"/>
        <v>-</v>
      </c>
      <c r="M15" s="42" t="str">
        <f t="shared" si="2"/>
        <v>-</v>
      </c>
      <c r="N15" s="42" t="str">
        <f t="shared" si="2"/>
        <v>-</v>
      </c>
      <c r="O15" s="51" t="str">
        <f t="shared" si="2"/>
        <v>-</v>
      </c>
      <c r="V15" s="6"/>
      <c r="W15" s="7"/>
      <c r="X15" s="7"/>
    </row>
    <row r="16" spans="1:24" ht="27.75" customHeight="1" x14ac:dyDescent="0.25">
      <c r="A16" s="78" t="s">
        <v>36</v>
      </c>
      <c r="B16" s="34" t="s">
        <v>117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3">
        <f>SUM(C16:N16)</f>
        <v>0</v>
      </c>
      <c r="V16" s="6"/>
      <c r="W16" s="7"/>
      <c r="X16" s="7"/>
    </row>
    <row r="17" spans="1:24" ht="23.25" customHeight="1" x14ac:dyDescent="0.25">
      <c r="A17" s="78"/>
      <c r="B17" s="45" t="s">
        <v>118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3">
        <f>SUM(C17:N17)</f>
        <v>0</v>
      </c>
      <c r="V17" s="6"/>
      <c r="W17" s="7"/>
      <c r="X17" s="7"/>
    </row>
    <row r="18" spans="1:24" ht="17.25" customHeight="1" x14ac:dyDescent="0.25">
      <c r="A18" s="78"/>
      <c r="B18" s="4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8" customHeight="1" thickBot="1" x14ac:dyDescent="0.3">
      <c r="A19" s="79"/>
      <c r="B19" s="46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33" customHeight="1" thickBot="1" x14ac:dyDescent="0.3">
      <c r="A20" s="80" t="s">
        <v>33</v>
      </c>
      <c r="B20" s="81"/>
      <c r="C20" s="82"/>
      <c r="D20" s="156" t="str">
        <f>'SET-G. Bs y Servicios'!$G5</f>
        <v>Mayor a 2</v>
      </c>
      <c r="E20" s="157"/>
      <c r="F20" s="157"/>
      <c r="G20" s="158"/>
      <c r="H20" s="156" t="str">
        <f>'SET-G. Bs y Servicios'!$H5</f>
        <v>Entre 1 y 2</v>
      </c>
      <c r="I20" s="157"/>
      <c r="J20" s="157"/>
      <c r="K20" s="158"/>
      <c r="L20" s="159" t="str">
        <f>'SET-G. Bs y Servicios'!$I5</f>
        <v>Menos de 1</v>
      </c>
      <c r="M20" s="160"/>
      <c r="N20" s="160"/>
      <c r="O20" s="161"/>
      <c r="V20" s="6"/>
      <c r="W20" s="7"/>
      <c r="X20" s="7"/>
    </row>
    <row r="21" spans="1:24" ht="33" customHeight="1" thickBot="1" x14ac:dyDescent="0.3">
      <c r="A21" s="83"/>
      <c r="B21" s="84"/>
      <c r="C21" s="84"/>
      <c r="D21" s="85" t="s">
        <v>7</v>
      </c>
      <c r="E21" s="85"/>
      <c r="F21" s="85"/>
      <c r="G21" s="85"/>
      <c r="H21" s="86" t="s">
        <v>52</v>
      </c>
      <c r="I21" s="86"/>
      <c r="J21" s="86"/>
      <c r="K21" s="86"/>
      <c r="L21" s="100" t="s">
        <v>53</v>
      </c>
      <c r="M21" s="100"/>
      <c r="N21" s="100"/>
      <c r="O21" s="101"/>
      <c r="V21" s="6"/>
      <c r="W21" s="7"/>
      <c r="X21" s="7"/>
    </row>
    <row r="22" spans="1:24" ht="15.75" customHeight="1" thickBot="1" x14ac:dyDescent="0.3">
      <c r="A22" s="102" t="s">
        <v>35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4"/>
      <c r="V22" s="6"/>
      <c r="W22" s="7"/>
      <c r="X22" s="7"/>
    </row>
    <row r="23" spans="1:24" ht="264.75" customHeight="1" thickBot="1" x14ac:dyDescent="0.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5"/>
      <c r="V23" s="6"/>
    </row>
    <row r="24" spans="1:24" ht="15" customHeight="1" x14ac:dyDescent="0.25">
      <c r="A24" s="87" t="s">
        <v>49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9" t="s">
        <v>51</v>
      </c>
      <c r="O24" s="90"/>
    </row>
    <row r="25" spans="1:24" ht="21.75" customHeight="1" x14ac:dyDescent="0.25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147">
        <v>43466</v>
      </c>
      <c r="O25" s="148"/>
    </row>
    <row r="26" spans="1:24" ht="21.75" customHeight="1" x14ac:dyDescent="0.25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147">
        <v>43497</v>
      </c>
      <c r="O26" s="148"/>
    </row>
    <row r="27" spans="1:24" ht="21.75" customHeight="1" x14ac:dyDescent="0.25">
      <c r="A27" s="91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147">
        <v>43525</v>
      </c>
      <c r="O27" s="148"/>
    </row>
    <row r="28" spans="1:24" ht="21.75" customHeight="1" x14ac:dyDescent="0.25">
      <c r="A28" s="91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147">
        <v>43556</v>
      </c>
      <c r="O28" s="148"/>
    </row>
    <row r="29" spans="1:24" ht="21.75" customHeight="1" x14ac:dyDescent="0.25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147">
        <v>43586</v>
      </c>
      <c r="O29" s="148"/>
    </row>
    <row r="30" spans="1:24" ht="21.75" customHeight="1" x14ac:dyDescent="0.25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147">
        <v>43617</v>
      </c>
      <c r="O30" s="148"/>
    </row>
    <row r="31" spans="1:24" ht="21.75" customHeight="1" x14ac:dyDescent="0.25">
      <c r="A31" s="91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147">
        <v>43647</v>
      </c>
      <c r="O31" s="148"/>
    </row>
    <row r="32" spans="1:24" ht="21.75" customHeight="1" x14ac:dyDescent="0.25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147">
        <v>43678</v>
      </c>
      <c r="O32" s="148"/>
    </row>
    <row r="33" spans="1:17" ht="21.75" customHeight="1" x14ac:dyDescent="0.25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147">
        <v>43709</v>
      </c>
      <c r="O33" s="148"/>
    </row>
    <row r="34" spans="1:17" ht="21.75" customHeight="1" x14ac:dyDescent="0.25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147">
        <v>43739</v>
      </c>
      <c r="O34" s="148"/>
    </row>
    <row r="35" spans="1:17" ht="21.75" customHeight="1" x14ac:dyDescent="0.25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147">
        <v>43770</v>
      </c>
      <c r="O35" s="148"/>
    </row>
    <row r="36" spans="1:17" ht="21.75" customHeight="1" thickBot="1" x14ac:dyDescent="0.3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147">
        <v>43800</v>
      </c>
      <c r="O36" s="148"/>
    </row>
    <row r="37" spans="1:17" ht="15" customHeight="1" x14ac:dyDescent="0.25">
      <c r="A37" s="87" t="s">
        <v>50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9" t="s">
        <v>51</v>
      </c>
      <c r="O37" s="90"/>
    </row>
    <row r="38" spans="1:17" ht="24" customHeight="1" x14ac:dyDescent="0.25">
      <c r="A38" s="9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3"/>
      <c r="O38" s="94"/>
    </row>
    <row r="39" spans="1:17" ht="22.5" customHeight="1" thickBot="1" x14ac:dyDescent="0.3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6"/>
    </row>
    <row r="40" spans="1:17" ht="5.25" customHeight="1" x14ac:dyDescent="0.25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</row>
    <row r="42" spans="1:17" ht="14.25" x14ac:dyDescent="0.2">
      <c r="Q42" s="31" t="s">
        <v>72</v>
      </c>
    </row>
    <row r="43" spans="1:17" ht="14.25" x14ac:dyDescent="0.2">
      <c r="Q43" s="31" t="s">
        <v>73</v>
      </c>
    </row>
    <row r="44" spans="1:17" ht="14.25" x14ac:dyDescent="0.2">
      <c r="Q44" s="31" t="s">
        <v>74</v>
      </c>
    </row>
    <row r="45" spans="1:17" ht="14.25" x14ac:dyDescent="0.2">
      <c r="Q45" s="31" t="s">
        <v>75</v>
      </c>
    </row>
    <row r="46" spans="1:17" ht="14.25" x14ac:dyDescent="0.2">
      <c r="Q46" s="31" t="s">
        <v>76</v>
      </c>
    </row>
    <row r="47" spans="1:17" ht="14.25" x14ac:dyDescent="0.2">
      <c r="Q47" s="31" t="s">
        <v>77</v>
      </c>
    </row>
    <row r="48" spans="1:17" ht="14.25" x14ac:dyDescent="0.2">
      <c r="Q48" s="31" t="s">
        <v>78</v>
      </c>
    </row>
    <row r="49" spans="17:17" ht="14.25" x14ac:dyDescent="0.2">
      <c r="Q49" s="31" t="s">
        <v>79</v>
      </c>
    </row>
    <row r="50" spans="17:17" ht="14.25" x14ac:dyDescent="0.2">
      <c r="Q50" s="31" t="s">
        <v>80</v>
      </c>
    </row>
    <row r="51" spans="17:17" ht="14.25" x14ac:dyDescent="0.2">
      <c r="Q51" s="31" t="s">
        <v>81</v>
      </c>
    </row>
    <row r="52" spans="17:17" ht="14.25" x14ac:dyDescent="0.2">
      <c r="Q52" s="31" t="s">
        <v>82</v>
      </c>
    </row>
    <row r="53" spans="17:17" ht="14.25" x14ac:dyDescent="0.2">
      <c r="Q53" s="31" t="s">
        <v>83</v>
      </c>
    </row>
    <row r="54" spans="17:17" ht="14.25" x14ac:dyDescent="0.2">
      <c r="Q54" s="31" t="s">
        <v>84</v>
      </c>
    </row>
    <row r="56" spans="17:17" x14ac:dyDescent="0.25">
      <c r="Q56" s="44">
        <v>1</v>
      </c>
    </row>
    <row r="57" spans="17:17" x14ac:dyDescent="0.25">
      <c r="Q57" s="44">
        <v>2</v>
      </c>
    </row>
  </sheetData>
  <mergeCells count="71">
    <mergeCell ref="A34:M34"/>
    <mergeCell ref="N34:O34"/>
    <mergeCell ref="A35:M35"/>
    <mergeCell ref="N35:O35"/>
    <mergeCell ref="A36:M36"/>
    <mergeCell ref="N36:O36"/>
    <mergeCell ref="A31:M31"/>
    <mergeCell ref="N31:O31"/>
    <mergeCell ref="A32:M32"/>
    <mergeCell ref="N32:O32"/>
    <mergeCell ref="A33:M33"/>
    <mergeCell ref="N33:O33"/>
    <mergeCell ref="A40:O40"/>
    <mergeCell ref="A37:M37"/>
    <mergeCell ref="N37:O37"/>
    <mergeCell ref="A38:M38"/>
    <mergeCell ref="N38:O38"/>
    <mergeCell ref="A39:M39"/>
    <mergeCell ref="N39:O39"/>
    <mergeCell ref="A28:M28"/>
    <mergeCell ref="N28:O28"/>
    <mergeCell ref="A29:M29"/>
    <mergeCell ref="N29:O29"/>
    <mergeCell ref="A24:M24"/>
    <mergeCell ref="N24:O24"/>
    <mergeCell ref="A25:M25"/>
    <mergeCell ref="N25:O25"/>
    <mergeCell ref="A26:M26"/>
    <mergeCell ref="N26:O26"/>
    <mergeCell ref="A30:M30"/>
    <mergeCell ref="N30:O30"/>
    <mergeCell ref="A23:O23"/>
    <mergeCell ref="A14:B14"/>
    <mergeCell ref="A15:B15"/>
    <mergeCell ref="A16:A19"/>
    <mergeCell ref="A20:C21"/>
    <mergeCell ref="D20:G20"/>
    <mergeCell ref="H20:K20"/>
    <mergeCell ref="L20:O20"/>
    <mergeCell ref="D21:G21"/>
    <mergeCell ref="H21:K21"/>
    <mergeCell ref="L21:O21"/>
    <mergeCell ref="A22:O22"/>
    <mergeCell ref="A27:M27"/>
    <mergeCell ref="N27:O27"/>
    <mergeCell ref="A13:B13"/>
    <mergeCell ref="L5:O5"/>
    <mergeCell ref="L6:M6"/>
    <mergeCell ref="N6:O6"/>
    <mergeCell ref="A7:D7"/>
    <mergeCell ref="F7:G7"/>
    <mergeCell ref="J7:O7"/>
    <mergeCell ref="A8:O8"/>
    <mergeCell ref="A9:O9"/>
    <mergeCell ref="A10:O10"/>
    <mergeCell ref="A11:O11"/>
    <mergeCell ref="A12:B12"/>
    <mergeCell ref="A4:E4"/>
    <mergeCell ref="G4:O4"/>
    <mergeCell ref="A5:D6"/>
    <mergeCell ref="E5:E6"/>
    <mergeCell ref="F5:G6"/>
    <mergeCell ref="H5:H6"/>
    <mergeCell ref="I5:I6"/>
    <mergeCell ref="J5:K6"/>
    <mergeCell ref="A2:E2"/>
    <mergeCell ref="F2:O2"/>
    <mergeCell ref="A1:E1"/>
    <mergeCell ref="F1:O1"/>
    <mergeCell ref="A3:E3"/>
    <mergeCell ref="F3:O3"/>
  </mergeCells>
  <dataValidations disablePrompts="1" count="1">
    <dataValidation type="list" allowBlank="1" showInputMessage="1" showErrorMessage="1" sqref="J7:O7" xr:uid="{00000000-0002-0000-0200-000000000000}">
      <formula1>$Q$42:$Q$54</formula1>
    </dataValidation>
  </dataValidations>
  <pageMargins left="0.39370078740157483" right="0.39370078740157483" top="1.1417322834645669" bottom="0.35433070866141736" header="0" footer="0"/>
  <pageSetup scale="73" orientation="portrait" horizontalDpi="4294967294" verticalDpi="4294967294" r:id="rId1"/>
  <headerFooter>
    <oddHeader>&amp;L&amp;G&amp;C&amp;"Arial Rounded MT Bold,Normal"
AGUAS DEL HUILA S.A. E.S.P.
&amp;10NIT.  800.100.553-2&amp;11
&amp;10FORMATO: MATRIZ DE REGISTRO Y MEDICIÓN DE INDICADORES&amp;11
&amp;8VERSION 7.0&amp;R&amp;G</oddHeader>
    <oddFooter>&amp;C&amp;"Arial,Cursiva"&amp;8
&amp;R&amp;"Arial,Normal"&amp;7Pág. &amp;P | 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7"/>
  <sheetViews>
    <sheetView view="pageLayout" topLeftCell="A28" zoomScaleNormal="100" zoomScaleSheetLayoutView="72" workbookViewId="0">
      <selection activeCell="A32" sqref="A32:M32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33" t="s">
        <v>0</v>
      </c>
      <c r="B1" s="134"/>
      <c r="C1" s="134"/>
      <c r="D1" s="134"/>
      <c r="E1" s="134"/>
      <c r="F1" s="134" t="str">
        <f>'SET-G. Bs y Servicios'!J1</f>
        <v>GESTIÓN DE BIENES Y SERVICIOS</v>
      </c>
      <c r="G1" s="134"/>
      <c r="H1" s="134"/>
      <c r="I1" s="134"/>
      <c r="J1" s="134"/>
      <c r="K1" s="134"/>
      <c r="L1" s="134"/>
      <c r="M1" s="134"/>
      <c r="N1" s="134"/>
      <c r="O1" s="135"/>
    </row>
    <row r="2" spans="1:24" ht="15.75" customHeight="1" x14ac:dyDescent="0.25">
      <c r="A2" s="124" t="s">
        <v>1</v>
      </c>
      <c r="B2" s="125"/>
      <c r="C2" s="125"/>
      <c r="D2" s="125"/>
      <c r="E2" s="125"/>
      <c r="F2" s="136" t="str">
        <f>+'SET-G. Bs y Servicios'!B6</f>
        <v>Medir el grado de cumplimiento del plan de compras</v>
      </c>
      <c r="G2" s="136"/>
      <c r="H2" s="136"/>
      <c r="I2" s="136"/>
      <c r="J2" s="136"/>
      <c r="K2" s="136"/>
      <c r="L2" s="136"/>
      <c r="M2" s="136"/>
      <c r="N2" s="136"/>
      <c r="O2" s="151"/>
    </row>
    <row r="3" spans="1:24" ht="15.75" customHeight="1" x14ac:dyDescent="0.25">
      <c r="A3" s="124" t="s">
        <v>46</v>
      </c>
      <c r="B3" s="125"/>
      <c r="C3" s="125"/>
      <c r="D3" s="125"/>
      <c r="E3" s="125"/>
      <c r="F3" s="127" t="str">
        <f>+'SET-G. Bs y Servicios'!F6</f>
        <v xml:space="preserve">Eficiencia </v>
      </c>
      <c r="G3" s="128"/>
      <c r="H3" s="128"/>
      <c r="I3" s="128"/>
      <c r="J3" s="128"/>
      <c r="K3" s="128"/>
      <c r="L3" s="128"/>
      <c r="M3" s="128"/>
      <c r="N3" s="128"/>
      <c r="O3" s="129"/>
    </row>
    <row r="4" spans="1:24" ht="17.25" customHeight="1" thickBot="1" x14ac:dyDescent="0.3">
      <c r="A4" s="139" t="s">
        <v>20</v>
      </c>
      <c r="B4" s="140"/>
      <c r="C4" s="140"/>
      <c r="D4" s="140"/>
      <c r="E4" s="140"/>
      <c r="F4" s="15" t="s">
        <v>85</v>
      </c>
      <c r="G4" s="141" t="str">
        <f>+'SET-G. Bs y Servicios'!A6</f>
        <v>IN03</v>
      </c>
      <c r="H4" s="141"/>
      <c r="I4" s="141"/>
      <c r="J4" s="141"/>
      <c r="K4" s="141"/>
      <c r="L4" s="141"/>
      <c r="M4" s="141"/>
      <c r="N4" s="141"/>
      <c r="O4" s="152"/>
    </row>
    <row r="5" spans="1:24" ht="12.75" customHeight="1" x14ac:dyDescent="0.25">
      <c r="A5" s="130" t="s">
        <v>21</v>
      </c>
      <c r="B5" s="131"/>
      <c r="C5" s="131"/>
      <c r="D5" s="131"/>
      <c r="E5" s="119" t="s">
        <v>22</v>
      </c>
      <c r="F5" s="119" t="s">
        <v>23</v>
      </c>
      <c r="G5" s="119"/>
      <c r="H5" s="119" t="s">
        <v>24</v>
      </c>
      <c r="I5" s="119" t="s">
        <v>25</v>
      </c>
      <c r="J5" s="119" t="s">
        <v>26</v>
      </c>
      <c r="K5" s="119"/>
      <c r="L5" s="121" t="s">
        <v>27</v>
      </c>
      <c r="M5" s="121"/>
      <c r="N5" s="121"/>
      <c r="O5" s="122"/>
    </row>
    <row r="6" spans="1:24" ht="46.5" customHeight="1" x14ac:dyDescent="0.25">
      <c r="A6" s="132"/>
      <c r="B6" s="123"/>
      <c r="C6" s="123"/>
      <c r="D6" s="123"/>
      <c r="E6" s="120"/>
      <c r="F6" s="120"/>
      <c r="G6" s="120"/>
      <c r="H6" s="120"/>
      <c r="I6" s="120"/>
      <c r="J6" s="120"/>
      <c r="K6" s="120"/>
      <c r="L6" s="123" t="s">
        <v>28</v>
      </c>
      <c r="M6" s="123"/>
      <c r="N6" s="123" t="s">
        <v>29</v>
      </c>
      <c r="O6" s="126"/>
    </row>
    <row r="7" spans="1:24" ht="56.25" customHeight="1" thickBot="1" x14ac:dyDescent="0.3">
      <c r="A7" s="95" t="str">
        <f>'SET-G. Bs y Servicios'!$C6</f>
        <v>Realizar el nivel de ejecución del plan de mejoramiento</v>
      </c>
      <c r="B7" s="96"/>
      <c r="C7" s="96"/>
      <c r="D7" s="96"/>
      <c r="E7" s="12" t="s">
        <v>34</v>
      </c>
      <c r="F7" s="96" t="str">
        <f>+'SET-G. Bs y Servicios'!D6</f>
        <v>(Valor de Compras Realizadas /  Valor de Compras Proyectadas) X 100%</v>
      </c>
      <c r="G7" s="96"/>
      <c r="H7" s="11">
        <f>$O14</f>
        <v>1</v>
      </c>
      <c r="I7" s="17" t="str">
        <f>+'SET-G. Bs y Servicios'!E6</f>
        <v>Bimensual</v>
      </c>
      <c r="J7" s="97" t="s">
        <v>75</v>
      </c>
      <c r="K7" s="98"/>
      <c r="L7" s="98"/>
      <c r="M7" s="98"/>
      <c r="N7" s="98"/>
      <c r="O7" s="99"/>
    </row>
    <row r="8" spans="1:24" ht="13.5" customHeight="1" x14ac:dyDescent="0.25">
      <c r="A8" s="105" t="s">
        <v>37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7"/>
    </row>
    <row r="9" spans="1:24" ht="35.25" customHeight="1" thickBot="1" x14ac:dyDescent="0.3">
      <c r="A9" s="108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10"/>
    </row>
    <row r="10" spans="1:24" ht="15" customHeight="1" thickBot="1" x14ac:dyDescent="0.3">
      <c r="A10" s="111" t="s">
        <v>30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3"/>
      <c r="V10" s="6"/>
      <c r="W10" s="16"/>
      <c r="X10" s="16"/>
    </row>
    <row r="11" spans="1:24" ht="16.5" customHeight="1" x14ac:dyDescent="0.25">
      <c r="A11" s="114" t="s">
        <v>124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6"/>
      <c r="V11" s="6"/>
      <c r="W11" s="7"/>
      <c r="X11" s="7"/>
    </row>
    <row r="12" spans="1:24" ht="16.5" customHeight="1" x14ac:dyDescent="0.25">
      <c r="A12" s="117" t="s">
        <v>31</v>
      </c>
      <c r="B12" s="118"/>
      <c r="C12" s="47" t="s">
        <v>8</v>
      </c>
      <c r="D12" s="47" t="s">
        <v>9</v>
      </c>
      <c r="E12" s="47" t="s">
        <v>10</v>
      </c>
      <c r="F12" s="47" t="s">
        <v>11</v>
      </c>
      <c r="G12" s="47" t="s">
        <v>12</v>
      </c>
      <c r="H12" s="47" t="s">
        <v>13</v>
      </c>
      <c r="I12" s="47" t="s">
        <v>14</v>
      </c>
      <c r="J12" s="47" t="s">
        <v>15</v>
      </c>
      <c r="K12" s="47" t="s">
        <v>16</v>
      </c>
      <c r="L12" s="47" t="s">
        <v>17</v>
      </c>
      <c r="M12" s="47" t="s">
        <v>18</v>
      </c>
      <c r="N12" s="47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72" t="s">
        <v>38</v>
      </c>
      <c r="B13" s="73"/>
      <c r="C13" s="54">
        <f t="shared" ref="C13:N13" si="0">$O$13</f>
        <v>1</v>
      </c>
      <c r="D13" s="54">
        <f t="shared" si="0"/>
        <v>1</v>
      </c>
      <c r="E13" s="54">
        <f t="shared" si="0"/>
        <v>1</v>
      </c>
      <c r="F13" s="54">
        <f t="shared" si="0"/>
        <v>1</v>
      </c>
      <c r="G13" s="54">
        <f t="shared" si="0"/>
        <v>1</v>
      </c>
      <c r="H13" s="54">
        <f t="shared" si="0"/>
        <v>1</v>
      </c>
      <c r="I13" s="54">
        <f t="shared" si="0"/>
        <v>1</v>
      </c>
      <c r="J13" s="54">
        <f t="shared" si="0"/>
        <v>1</v>
      </c>
      <c r="K13" s="54">
        <f t="shared" si="0"/>
        <v>1</v>
      </c>
      <c r="L13" s="54">
        <f t="shared" si="0"/>
        <v>1</v>
      </c>
      <c r="M13" s="54">
        <f t="shared" si="0"/>
        <v>1</v>
      </c>
      <c r="N13" s="54">
        <f t="shared" si="0"/>
        <v>1</v>
      </c>
      <c r="O13" s="53">
        <f>'SET-G. Bs y Servicios'!J6</f>
        <v>1</v>
      </c>
      <c r="V13" s="6"/>
      <c r="W13" s="7"/>
      <c r="X13" s="7"/>
    </row>
    <row r="14" spans="1:24" ht="17.25" customHeight="1" x14ac:dyDescent="0.25">
      <c r="A14" s="72" t="s">
        <v>125</v>
      </c>
      <c r="B14" s="73"/>
      <c r="C14" s="54">
        <f t="shared" ref="C14:N14" si="1">$O$14</f>
        <v>1</v>
      </c>
      <c r="D14" s="54">
        <f t="shared" si="1"/>
        <v>1</v>
      </c>
      <c r="E14" s="54">
        <f t="shared" si="1"/>
        <v>1</v>
      </c>
      <c r="F14" s="54">
        <f t="shared" si="1"/>
        <v>1</v>
      </c>
      <c r="G14" s="54">
        <f t="shared" si="1"/>
        <v>1</v>
      </c>
      <c r="H14" s="54">
        <f t="shared" si="1"/>
        <v>1</v>
      </c>
      <c r="I14" s="54">
        <f t="shared" si="1"/>
        <v>1</v>
      </c>
      <c r="J14" s="54">
        <f t="shared" si="1"/>
        <v>1</v>
      </c>
      <c r="K14" s="54">
        <f t="shared" si="1"/>
        <v>1</v>
      </c>
      <c r="L14" s="54">
        <f t="shared" si="1"/>
        <v>1</v>
      </c>
      <c r="M14" s="54">
        <f t="shared" si="1"/>
        <v>1</v>
      </c>
      <c r="N14" s="54">
        <f t="shared" si="1"/>
        <v>1</v>
      </c>
      <c r="O14" s="53">
        <f>'SET-G. Bs y Servicios'!K6</f>
        <v>1</v>
      </c>
      <c r="V14" s="6"/>
      <c r="W14" s="7"/>
      <c r="X14" s="7"/>
    </row>
    <row r="15" spans="1:24" ht="17.25" customHeight="1" x14ac:dyDescent="0.25">
      <c r="A15" s="76" t="s">
        <v>121</v>
      </c>
      <c r="B15" s="77"/>
      <c r="C15" s="9" t="str">
        <f t="shared" ref="C15:E15" si="2">IF((C17),C16/C17,"-")</f>
        <v>-</v>
      </c>
      <c r="D15" s="9" t="str">
        <f t="shared" si="2"/>
        <v>-</v>
      </c>
      <c r="E15" s="9" t="str">
        <f t="shared" si="2"/>
        <v>-</v>
      </c>
      <c r="F15" s="9" t="str">
        <f>IF((F17),F16/F17,"-")</f>
        <v>-</v>
      </c>
      <c r="G15" s="9" t="str">
        <f t="shared" ref="G15:O15" si="3">IF((G17),G16/G17,"-")</f>
        <v>-</v>
      </c>
      <c r="H15" s="9" t="str">
        <f t="shared" si="3"/>
        <v>-</v>
      </c>
      <c r="I15" s="9" t="str">
        <f t="shared" si="3"/>
        <v>-</v>
      </c>
      <c r="J15" s="9" t="str">
        <f t="shared" si="3"/>
        <v>-</v>
      </c>
      <c r="K15" s="9" t="str">
        <f t="shared" si="3"/>
        <v>-</v>
      </c>
      <c r="L15" s="9" t="str">
        <f t="shared" si="3"/>
        <v>-</v>
      </c>
      <c r="M15" s="9" t="str">
        <f t="shared" si="3"/>
        <v>-</v>
      </c>
      <c r="N15" s="9" t="str">
        <f t="shared" si="3"/>
        <v>-</v>
      </c>
      <c r="O15" s="10" t="str">
        <f t="shared" si="3"/>
        <v>-</v>
      </c>
      <c r="V15" s="6"/>
      <c r="W15" s="7"/>
      <c r="X15" s="7"/>
    </row>
    <row r="16" spans="1:24" ht="27.75" customHeight="1" x14ac:dyDescent="0.25">
      <c r="A16" s="78" t="s">
        <v>36</v>
      </c>
      <c r="B16" s="36" t="s">
        <v>116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3">
        <f>MAX(C16:N16)</f>
        <v>0</v>
      </c>
      <c r="V16" s="6"/>
      <c r="W16" s="7"/>
      <c r="X16" s="7"/>
    </row>
    <row r="17" spans="1:24" ht="23.25" customHeight="1" x14ac:dyDescent="0.25">
      <c r="A17" s="78"/>
      <c r="B17" s="37" t="s">
        <v>115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3">
        <f>MAX(C17:N17)</f>
        <v>0</v>
      </c>
      <c r="V17" s="6"/>
      <c r="W17" s="7"/>
      <c r="X17" s="7"/>
    </row>
    <row r="18" spans="1:24" ht="17.25" customHeight="1" x14ac:dyDescent="0.25">
      <c r="A18" s="78"/>
      <c r="B18" s="4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8" customHeight="1" thickBot="1" x14ac:dyDescent="0.3">
      <c r="A19" s="79"/>
      <c r="B19" s="46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33" customHeight="1" thickBot="1" x14ac:dyDescent="0.3">
      <c r="A20" s="80" t="s">
        <v>33</v>
      </c>
      <c r="B20" s="81"/>
      <c r="C20" s="82"/>
      <c r="D20" s="156" t="str">
        <f>'SET-G. Bs y Servicios'!$G6</f>
        <v>Entre 81% y 100%</v>
      </c>
      <c r="E20" s="157"/>
      <c r="F20" s="157"/>
      <c r="G20" s="158"/>
      <c r="H20" s="156" t="str">
        <f>'SET-G. Bs y Servicios'!$H6</f>
        <v>Entre 61% y 80%</v>
      </c>
      <c r="I20" s="157"/>
      <c r="J20" s="157"/>
      <c r="K20" s="158"/>
      <c r="L20" s="159" t="str">
        <f>'SET-G. Bs y Servicios'!$I6</f>
        <v>Menor al 60%</v>
      </c>
      <c r="M20" s="160"/>
      <c r="N20" s="160"/>
      <c r="O20" s="161"/>
      <c r="V20" s="6"/>
      <c r="W20" s="7"/>
      <c r="X20" s="7"/>
    </row>
    <row r="21" spans="1:24" ht="33" customHeight="1" thickBot="1" x14ac:dyDescent="0.3">
      <c r="A21" s="83"/>
      <c r="B21" s="84"/>
      <c r="C21" s="84"/>
      <c r="D21" s="85" t="s">
        <v>7</v>
      </c>
      <c r="E21" s="85"/>
      <c r="F21" s="85"/>
      <c r="G21" s="85"/>
      <c r="H21" s="86" t="s">
        <v>52</v>
      </c>
      <c r="I21" s="86"/>
      <c r="J21" s="86"/>
      <c r="K21" s="86"/>
      <c r="L21" s="100" t="s">
        <v>53</v>
      </c>
      <c r="M21" s="100"/>
      <c r="N21" s="100"/>
      <c r="O21" s="101"/>
      <c r="V21" s="6"/>
      <c r="W21" s="7"/>
      <c r="X21" s="7"/>
    </row>
    <row r="22" spans="1:24" ht="15.75" customHeight="1" thickBot="1" x14ac:dyDescent="0.3">
      <c r="A22" s="102" t="s">
        <v>35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4"/>
      <c r="V22" s="6"/>
      <c r="W22" s="7"/>
      <c r="X22" s="7"/>
    </row>
    <row r="23" spans="1:24" ht="264.75" customHeight="1" thickBot="1" x14ac:dyDescent="0.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5"/>
      <c r="V23" s="6"/>
    </row>
    <row r="24" spans="1:24" ht="15" customHeight="1" x14ac:dyDescent="0.25">
      <c r="A24" s="87" t="s">
        <v>49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9" t="s">
        <v>51</v>
      </c>
      <c r="O24" s="90"/>
    </row>
    <row r="25" spans="1:24" ht="21.75" customHeight="1" x14ac:dyDescent="0.25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147">
        <v>43466</v>
      </c>
      <c r="O25" s="148"/>
    </row>
    <row r="26" spans="1:24" ht="21.75" customHeight="1" x14ac:dyDescent="0.25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147">
        <v>43497</v>
      </c>
      <c r="O26" s="148"/>
    </row>
    <row r="27" spans="1:24" ht="21.75" customHeight="1" x14ac:dyDescent="0.25">
      <c r="A27" s="91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147">
        <v>43525</v>
      </c>
      <c r="O27" s="148"/>
    </row>
    <row r="28" spans="1:24" ht="21.75" customHeight="1" x14ac:dyDescent="0.25">
      <c r="A28" s="91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147">
        <v>43556</v>
      </c>
      <c r="O28" s="148"/>
    </row>
    <row r="29" spans="1:24" ht="21.75" customHeight="1" x14ac:dyDescent="0.25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147">
        <v>43586</v>
      </c>
      <c r="O29" s="148"/>
    </row>
    <row r="30" spans="1:24" ht="21.75" customHeight="1" x14ac:dyDescent="0.25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147">
        <v>43617</v>
      </c>
      <c r="O30" s="148"/>
    </row>
    <row r="31" spans="1:24" ht="21.75" customHeight="1" x14ac:dyDescent="0.25">
      <c r="A31" s="91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147">
        <v>43647</v>
      </c>
      <c r="O31" s="148"/>
    </row>
    <row r="32" spans="1:24" ht="21.75" customHeight="1" x14ac:dyDescent="0.25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147">
        <v>43678</v>
      </c>
      <c r="O32" s="148"/>
    </row>
    <row r="33" spans="1:17" ht="21.75" customHeight="1" x14ac:dyDescent="0.25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147">
        <v>43709</v>
      </c>
      <c r="O33" s="148"/>
    </row>
    <row r="34" spans="1:17" ht="21.75" customHeight="1" x14ac:dyDescent="0.25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147">
        <v>43739</v>
      </c>
      <c r="O34" s="148"/>
    </row>
    <row r="35" spans="1:17" ht="21.75" customHeight="1" x14ac:dyDescent="0.25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147">
        <v>43770</v>
      </c>
      <c r="O35" s="148"/>
    </row>
    <row r="36" spans="1:17" ht="21.75" customHeight="1" thickBot="1" x14ac:dyDescent="0.3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147">
        <v>43800</v>
      </c>
      <c r="O36" s="148"/>
    </row>
    <row r="37" spans="1:17" ht="15" customHeight="1" x14ac:dyDescent="0.25">
      <c r="A37" s="87" t="s">
        <v>50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9" t="s">
        <v>51</v>
      </c>
      <c r="O37" s="90"/>
    </row>
    <row r="38" spans="1:17" ht="24" customHeight="1" x14ac:dyDescent="0.25">
      <c r="A38" s="9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3"/>
      <c r="O38" s="94"/>
    </row>
    <row r="39" spans="1:17" ht="22.5" customHeight="1" thickBot="1" x14ac:dyDescent="0.3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6"/>
    </row>
    <row r="40" spans="1:17" ht="5.25" customHeight="1" x14ac:dyDescent="0.25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</row>
    <row r="42" spans="1:17" ht="14.25" x14ac:dyDescent="0.2">
      <c r="Q42" s="31" t="s">
        <v>72</v>
      </c>
    </row>
    <row r="43" spans="1:17" ht="14.25" x14ac:dyDescent="0.2">
      <c r="Q43" s="31" t="s">
        <v>73</v>
      </c>
    </row>
    <row r="44" spans="1:17" ht="14.25" x14ac:dyDescent="0.2">
      <c r="Q44" s="31" t="s">
        <v>74</v>
      </c>
    </row>
    <row r="45" spans="1:17" ht="14.25" x14ac:dyDescent="0.2">
      <c r="Q45" s="31" t="s">
        <v>75</v>
      </c>
    </row>
    <row r="46" spans="1:17" ht="14.25" x14ac:dyDescent="0.2">
      <c r="Q46" s="31" t="s">
        <v>76</v>
      </c>
    </row>
    <row r="47" spans="1:17" ht="14.25" x14ac:dyDescent="0.2">
      <c r="Q47" s="31" t="s">
        <v>77</v>
      </c>
    </row>
    <row r="48" spans="1:17" ht="14.25" x14ac:dyDescent="0.2">
      <c r="Q48" s="31" t="s">
        <v>78</v>
      </c>
    </row>
    <row r="49" spans="17:17" ht="14.25" x14ac:dyDescent="0.2">
      <c r="Q49" s="31" t="s">
        <v>79</v>
      </c>
    </row>
    <row r="50" spans="17:17" ht="14.25" x14ac:dyDescent="0.2">
      <c r="Q50" s="31" t="s">
        <v>80</v>
      </c>
    </row>
    <row r="51" spans="17:17" ht="14.25" x14ac:dyDescent="0.2">
      <c r="Q51" s="31" t="s">
        <v>81</v>
      </c>
    </row>
    <row r="52" spans="17:17" ht="14.25" x14ac:dyDescent="0.2">
      <c r="Q52" s="31" t="s">
        <v>82</v>
      </c>
    </row>
    <row r="53" spans="17:17" ht="14.25" x14ac:dyDescent="0.2">
      <c r="Q53" s="31" t="s">
        <v>83</v>
      </c>
    </row>
    <row r="54" spans="17:17" ht="14.25" x14ac:dyDescent="0.2">
      <c r="Q54" s="31" t="s">
        <v>84</v>
      </c>
    </row>
    <row r="56" spans="17:17" x14ac:dyDescent="0.25">
      <c r="Q56" s="28">
        <v>1</v>
      </c>
    </row>
    <row r="57" spans="17:17" x14ac:dyDescent="0.25">
      <c r="Q57" s="28">
        <v>1</v>
      </c>
    </row>
  </sheetData>
  <mergeCells count="71">
    <mergeCell ref="A34:M34"/>
    <mergeCell ref="N34:O34"/>
    <mergeCell ref="A35:M35"/>
    <mergeCell ref="N35:O35"/>
    <mergeCell ref="A36:M36"/>
    <mergeCell ref="N36:O36"/>
    <mergeCell ref="A31:M31"/>
    <mergeCell ref="N31:O31"/>
    <mergeCell ref="A32:M32"/>
    <mergeCell ref="N32:O32"/>
    <mergeCell ref="A33:M33"/>
    <mergeCell ref="N33:O33"/>
    <mergeCell ref="A40:O40"/>
    <mergeCell ref="A37:M37"/>
    <mergeCell ref="N37:O37"/>
    <mergeCell ref="A38:M38"/>
    <mergeCell ref="N38:O38"/>
    <mergeCell ref="A39:M39"/>
    <mergeCell ref="N39:O39"/>
    <mergeCell ref="A28:M28"/>
    <mergeCell ref="N28:O28"/>
    <mergeCell ref="A29:M29"/>
    <mergeCell ref="N29:O29"/>
    <mergeCell ref="A24:M24"/>
    <mergeCell ref="N24:O24"/>
    <mergeCell ref="A25:M25"/>
    <mergeCell ref="N25:O25"/>
    <mergeCell ref="A26:M26"/>
    <mergeCell ref="N26:O26"/>
    <mergeCell ref="A30:M30"/>
    <mergeCell ref="N30:O30"/>
    <mergeCell ref="A23:O23"/>
    <mergeCell ref="A14:B14"/>
    <mergeCell ref="A15:B15"/>
    <mergeCell ref="A16:A19"/>
    <mergeCell ref="A20:C21"/>
    <mergeCell ref="D20:G20"/>
    <mergeCell ref="H20:K20"/>
    <mergeCell ref="L20:O20"/>
    <mergeCell ref="D21:G21"/>
    <mergeCell ref="H21:K21"/>
    <mergeCell ref="L21:O21"/>
    <mergeCell ref="A22:O22"/>
    <mergeCell ref="A27:M27"/>
    <mergeCell ref="N27:O27"/>
    <mergeCell ref="A13:B13"/>
    <mergeCell ref="L5:O5"/>
    <mergeCell ref="L6:M6"/>
    <mergeCell ref="N6:O6"/>
    <mergeCell ref="A7:D7"/>
    <mergeCell ref="F7:G7"/>
    <mergeCell ref="J7:O7"/>
    <mergeCell ref="A8:O8"/>
    <mergeCell ref="A9:O9"/>
    <mergeCell ref="A10:O10"/>
    <mergeCell ref="A11:O11"/>
    <mergeCell ref="A12:B12"/>
    <mergeCell ref="A4:E4"/>
    <mergeCell ref="G4:O4"/>
    <mergeCell ref="A5:D6"/>
    <mergeCell ref="E5:E6"/>
    <mergeCell ref="F5:G6"/>
    <mergeCell ref="H5:H6"/>
    <mergeCell ref="I5:I6"/>
    <mergeCell ref="J5:K6"/>
    <mergeCell ref="A2:E2"/>
    <mergeCell ref="F2:O2"/>
    <mergeCell ref="A1:E1"/>
    <mergeCell ref="F1:O1"/>
    <mergeCell ref="A3:E3"/>
    <mergeCell ref="F3:O3"/>
  </mergeCells>
  <dataValidations disablePrompts="1" count="1">
    <dataValidation type="list" allowBlank="1" showInputMessage="1" showErrorMessage="1" sqref="J7:O7" xr:uid="{00000000-0002-0000-0300-000000000000}">
      <formula1>$Q$42:$Q$54</formula1>
    </dataValidation>
  </dataValidations>
  <pageMargins left="0.39370078740157483" right="0.55118110236220474" top="1.26" bottom="0.43307086614173229" header="0" footer="0"/>
  <pageSetup scale="73" orientation="portrait" horizontalDpi="4294967294" verticalDpi="4294967294" r:id="rId1"/>
  <headerFooter>
    <oddHeader>&amp;L
&amp;G&amp;C&amp;"Arial Rounded MT Bold,Normal"
AGUAS DEL HUILA S.A. E.S.P.
&amp;10NIT.  800.100.553-2&amp;11
&amp;10FORMATO: MATRIZ DE REGISTRO Y MEDICIÓN DE INDICADORES&amp;11
&amp;8VERSION 7.0&amp;R&amp;G</oddHeader>
    <oddFooter>&amp;R&amp;"Arial,Normal"&amp;7Pág. &amp;P | 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7"/>
  <sheetViews>
    <sheetView view="pageLayout" zoomScaleNormal="100" zoomScaleSheetLayoutView="72" workbookViewId="0">
      <selection activeCell="L6" sqref="L6:M6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33" t="s">
        <v>0</v>
      </c>
      <c r="B1" s="134"/>
      <c r="C1" s="134"/>
      <c r="D1" s="134"/>
      <c r="E1" s="134"/>
      <c r="F1" s="134" t="str">
        <f>'SET-G. Bs y Servicios'!J1</f>
        <v>GESTIÓN DE BIENES Y SERVICIOS</v>
      </c>
      <c r="G1" s="134"/>
      <c r="H1" s="134"/>
      <c r="I1" s="134"/>
      <c r="J1" s="134"/>
      <c r="K1" s="134"/>
      <c r="L1" s="134"/>
      <c r="M1" s="134"/>
      <c r="N1" s="134"/>
      <c r="O1" s="135"/>
    </row>
    <row r="2" spans="1:24" ht="15.75" customHeight="1" x14ac:dyDescent="0.25">
      <c r="A2" s="124" t="s">
        <v>1</v>
      </c>
      <c r="B2" s="125"/>
      <c r="C2" s="125"/>
      <c r="D2" s="125"/>
      <c r="E2" s="125"/>
      <c r="F2" s="136" t="str">
        <f>'SET-G. Bs y Servicios'!$B7</f>
        <v>Oportunidad  de  entrega  de bienes y servicios.</v>
      </c>
      <c r="G2" s="136"/>
      <c r="H2" s="136"/>
      <c r="I2" s="136"/>
      <c r="J2" s="136"/>
      <c r="K2" s="136"/>
      <c r="L2" s="136"/>
      <c r="M2" s="136"/>
      <c r="N2" s="136"/>
      <c r="O2" s="151"/>
    </row>
    <row r="3" spans="1:24" ht="15.75" customHeight="1" x14ac:dyDescent="0.25">
      <c r="A3" s="124" t="s">
        <v>46</v>
      </c>
      <c r="B3" s="125"/>
      <c r="C3" s="125"/>
      <c r="D3" s="125"/>
      <c r="E3" s="125"/>
      <c r="F3" s="127" t="str">
        <f>'SET-G. Bs y Servicios'!F7</f>
        <v>Eficacia</v>
      </c>
      <c r="G3" s="128"/>
      <c r="H3" s="128"/>
      <c r="I3" s="128"/>
      <c r="J3" s="128"/>
      <c r="K3" s="128"/>
      <c r="L3" s="128"/>
      <c r="M3" s="128"/>
      <c r="N3" s="128"/>
      <c r="O3" s="129"/>
    </row>
    <row r="4" spans="1:24" ht="17.25" customHeight="1" thickBot="1" x14ac:dyDescent="0.3">
      <c r="A4" s="139" t="s">
        <v>20</v>
      </c>
      <c r="B4" s="140"/>
      <c r="C4" s="140"/>
      <c r="D4" s="140"/>
      <c r="E4" s="140"/>
      <c r="F4" s="15" t="s">
        <v>85</v>
      </c>
      <c r="G4" s="141" t="str">
        <f>'SET-G. Bs y Servicios'!A7</f>
        <v>IN04</v>
      </c>
      <c r="H4" s="141"/>
      <c r="I4" s="141"/>
      <c r="J4" s="141"/>
      <c r="K4" s="141"/>
      <c r="L4" s="141"/>
      <c r="M4" s="141"/>
      <c r="N4" s="141"/>
      <c r="O4" s="152"/>
    </row>
    <row r="5" spans="1:24" ht="12.75" customHeight="1" x14ac:dyDescent="0.25">
      <c r="A5" s="130" t="s">
        <v>21</v>
      </c>
      <c r="B5" s="131"/>
      <c r="C5" s="131"/>
      <c r="D5" s="131"/>
      <c r="E5" s="119" t="s">
        <v>22</v>
      </c>
      <c r="F5" s="119" t="s">
        <v>23</v>
      </c>
      <c r="G5" s="119"/>
      <c r="H5" s="119" t="s">
        <v>24</v>
      </c>
      <c r="I5" s="119" t="s">
        <v>25</v>
      </c>
      <c r="J5" s="119" t="s">
        <v>26</v>
      </c>
      <c r="K5" s="119"/>
      <c r="L5" s="121" t="s">
        <v>27</v>
      </c>
      <c r="M5" s="121"/>
      <c r="N5" s="121"/>
      <c r="O5" s="122"/>
    </row>
    <row r="6" spans="1:24" ht="46.5" customHeight="1" x14ac:dyDescent="0.25">
      <c r="A6" s="132"/>
      <c r="B6" s="123"/>
      <c r="C6" s="123"/>
      <c r="D6" s="123"/>
      <c r="E6" s="120"/>
      <c r="F6" s="120"/>
      <c r="G6" s="120"/>
      <c r="H6" s="120"/>
      <c r="I6" s="120"/>
      <c r="J6" s="120"/>
      <c r="K6" s="120"/>
      <c r="L6" s="123" t="s">
        <v>28</v>
      </c>
      <c r="M6" s="123"/>
      <c r="N6" s="123" t="s">
        <v>29</v>
      </c>
      <c r="O6" s="126"/>
    </row>
    <row r="7" spans="1:24" ht="48.75" customHeight="1" thickBot="1" x14ac:dyDescent="0.3">
      <c r="A7" s="95" t="str">
        <f>'SET-G. Bs y Servicios'!$C7</f>
        <v>Medir la oportunidad de entrega de bienes y servicio</v>
      </c>
      <c r="B7" s="96"/>
      <c r="C7" s="96"/>
      <c r="D7" s="96"/>
      <c r="E7" s="12" t="s">
        <v>34</v>
      </c>
      <c r="F7" s="96" t="str">
        <f>'SET-G. Bs y Servicios'!$D7</f>
        <v>Solicitudes   ejecutadas /  solicitudes  recibidas * 100</v>
      </c>
      <c r="G7" s="96"/>
      <c r="H7" s="11">
        <f>$O14</f>
        <v>0.87</v>
      </c>
      <c r="I7" s="17" t="str">
        <f>'SET-G. Bs y Servicios'!$E7</f>
        <v>Mensual</v>
      </c>
      <c r="J7" s="97" t="s">
        <v>75</v>
      </c>
      <c r="K7" s="98"/>
      <c r="L7" s="98"/>
      <c r="M7" s="98"/>
      <c r="N7" s="98"/>
      <c r="O7" s="99"/>
    </row>
    <row r="8" spans="1:24" ht="13.5" customHeight="1" x14ac:dyDescent="0.25">
      <c r="A8" s="105" t="s">
        <v>37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7"/>
    </row>
    <row r="9" spans="1:24" ht="35.25" customHeight="1" thickBot="1" x14ac:dyDescent="0.3">
      <c r="A9" s="108"/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10"/>
    </row>
    <row r="10" spans="1:24" ht="15" customHeight="1" thickBot="1" x14ac:dyDescent="0.3">
      <c r="A10" s="111" t="s">
        <v>30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3"/>
      <c r="V10" s="6"/>
      <c r="W10" s="16"/>
      <c r="X10" s="16"/>
    </row>
    <row r="11" spans="1:24" ht="16.5" customHeight="1" x14ac:dyDescent="0.25">
      <c r="A11" s="114" t="s">
        <v>124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6"/>
      <c r="V11" s="6"/>
      <c r="W11" s="7"/>
      <c r="X11" s="7"/>
    </row>
    <row r="12" spans="1:24" ht="16.5" customHeight="1" x14ac:dyDescent="0.25">
      <c r="A12" s="117" t="s">
        <v>31</v>
      </c>
      <c r="B12" s="118"/>
      <c r="C12" s="47" t="s">
        <v>8</v>
      </c>
      <c r="D12" s="47" t="s">
        <v>9</v>
      </c>
      <c r="E12" s="47" t="s">
        <v>10</v>
      </c>
      <c r="F12" s="47" t="s">
        <v>11</v>
      </c>
      <c r="G12" s="47" t="s">
        <v>12</v>
      </c>
      <c r="H12" s="47" t="s">
        <v>13</v>
      </c>
      <c r="I12" s="47" t="s">
        <v>14</v>
      </c>
      <c r="J12" s="47" t="s">
        <v>15</v>
      </c>
      <c r="K12" s="47" t="s">
        <v>16</v>
      </c>
      <c r="L12" s="47" t="s">
        <v>17</v>
      </c>
      <c r="M12" s="47" t="s">
        <v>18</v>
      </c>
      <c r="N12" s="47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72" t="s">
        <v>38</v>
      </c>
      <c r="B13" s="73"/>
      <c r="C13" s="54">
        <f t="shared" ref="C13:N13" si="0">$O$13</f>
        <v>0.8</v>
      </c>
      <c r="D13" s="54">
        <f t="shared" si="0"/>
        <v>0.8</v>
      </c>
      <c r="E13" s="54">
        <f t="shared" si="0"/>
        <v>0.8</v>
      </c>
      <c r="F13" s="54">
        <f t="shared" si="0"/>
        <v>0.8</v>
      </c>
      <c r="G13" s="54">
        <f t="shared" si="0"/>
        <v>0.8</v>
      </c>
      <c r="H13" s="54">
        <f t="shared" si="0"/>
        <v>0.8</v>
      </c>
      <c r="I13" s="54">
        <f t="shared" si="0"/>
        <v>0.8</v>
      </c>
      <c r="J13" s="54">
        <f t="shared" si="0"/>
        <v>0.8</v>
      </c>
      <c r="K13" s="54">
        <f t="shared" si="0"/>
        <v>0.8</v>
      </c>
      <c r="L13" s="54">
        <f t="shared" si="0"/>
        <v>0.8</v>
      </c>
      <c r="M13" s="54">
        <f t="shared" si="0"/>
        <v>0.8</v>
      </c>
      <c r="N13" s="54">
        <f t="shared" si="0"/>
        <v>0.8</v>
      </c>
      <c r="O13" s="48">
        <f>'SET-G. Bs y Servicios'!J7</f>
        <v>0.8</v>
      </c>
      <c r="V13" s="6"/>
      <c r="W13" s="7"/>
      <c r="X13" s="7"/>
    </row>
    <row r="14" spans="1:24" ht="17.25" customHeight="1" x14ac:dyDescent="0.25">
      <c r="A14" s="72" t="s">
        <v>125</v>
      </c>
      <c r="B14" s="73"/>
      <c r="C14" s="54">
        <f t="shared" ref="C14:N14" si="1">$O$14</f>
        <v>0.87</v>
      </c>
      <c r="D14" s="54">
        <f t="shared" si="1"/>
        <v>0.87</v>
      </c>
      <c r="E14" s="54">
        <f t="shared" si="1"/>
        <v>0.87</v>
      </c>
      <c r="F14" s="54">
        <f t="shared" si="1"/>
        <v>0.87</v>
      </c>
      <c r="G14" s="54">
        <f t="shared" si="1"/>
        <v>0.87</v>
      </c>
      <c r="H14" s="54">
        <f t="shared" si="1"/>
        <v>0.87</v>
      </c>
      <c r="I14" s="54">
        <f t="shared" si="1"/>
        <v>0.87</v>
      </c>
      <c r="J14" s="54">
        <f t="shared" si="1"/>
        <v>0.87</v>
      </c>
      <c r="K14" s="54">
        <f t="shared" si="1"/>
        <v>0.87</v>
      </c>
      <c r="L14" s="54">
        <f t="shared" si="1"/>
        <v>0.87</v>
      </c>
      <c r="M14" s="54">
        <f t="shared" si="1"/>
        <v>0.87</v>
      </c>
      <c r="N14" s="54">
        <f t="shared" si="1"/>
        <v>0.87</v>
      </c>
      <c r="O14" s="48">
        <f>'SET-G. Bs y Servicios'!K7</f>
        <v>0.87</v>
      </c>
      <c r="V14" s="6"/>
      <c r="W14" s="7"/>
      <c r="X14" s="7"/>
    </row>
    <row r="15" spans="1:24" ht="17.25" customHeight="1" x14ac:dyDescent="0.25">
      <c r="A15" s="76" t="s">
        <v>121</v>
      </c>
      <c r="B15" s="77"/>
      <c r="C15" s="9" t="str">
        <f t="shared" ref="C15:E15" si="2">IF((C17),C16/C17,"-")</f>
        <v>-</v>
      </c>
      <c r="D15" s="9" t="str">
        <f t="shared" si="2"/>
        <v>-</v>
      </c>
      <c r="E15" s="9" t="str">
        <f t="shared" si="2"/>
        <v>-</v>
      </c>
      <c r="F15" s="9" t="str">
        <f>IF((F17),F16/F17,"-")</f>
        <v>-</v>
      </c>
      <c r="G15" s="9" t="str">
        <f t="shared" ref="G15:O15" si="3">IF((G17),G16/G17,"-")</f>
        <v>-</v>
      </c>
      <c r="H15" s="9" t="str">
        <f t="shared" si="3"/>
        <v>-</v>
      </c>
      <c r="I15" s="9" t="str">
        <f t="shared" si="3"/>
        <v>-</v>
      </c>
      <c r="J15" s="9" t="str">
        <f t="shared" si="3"/>
        <v>-</v>
      </c>
      <c r="K15" s="9" t="str">
        <f t="shared" si="3"/>
        <v>-</v>
      </c>
      <c r="L15" s="9" t="str">
        <f t="shared" si="3"/>
        <v>-</v>
      </c>
      <c r="M15" s="9" t="str">
        <f t="shared" si="3"/>
        <v>-</v>
      </c>
      <c r="N15" s="9" t="str">
        <f t="shared" si="3"/>
        <v>-</v>
      </c>
      <c r="O15" s="10" t="str">
        <f t="shared" si="3"/>
        <v>-</v>
      </c>
      <c r="V15" s="6"/>
      <c r="W15" s="7"/>
      <c r="X15" s="7"/>
    </row>
    <row r="16" spans="1:24" ht="27.75" customHeight="1" x14ac:dyDescent="0.25">
      <c r="A16" s="78" t="s">
        <v>36</v>
      </c>
      <c r="B16" s="45" t="s">
        <v>97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3">
        <f>SUM(C16:N16)</f>
        <v>0</v>
      </c>
      <c r="V16" s="6"/>
      <c r="W16" s="7"/>
      <c r="X16" s="7"/>
    </row>
    <row r="17" spans="1:24" ht="23.25" customHeight="1" x14ac:dyDescent="0.25">
      <c r="A17" s="78"/>
      <c r="B17" s="45" t="s">
        <v>98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3">
        <f>SUM(C17:N17)</f>
        <v>0</v>
      </c>
      <c r="V17" s="6"/>
      <c r="W17" s="7"/>
      <c r="X17" s="7"/>
    </row>
    <row r="18" spans="1:24" ht="17.25" customHeight="1" x14ac:dyDescent="0.25">
      <c r="A18" s="78"/>
      <c r="B18" s="4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8" customHeight="1" thickBot="1" x14ac:dyDescent="0.3">
      <c r="A19" s="79"/>
      <c r="B19" s="46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33" customHeight="1" thickBot="1" x14ac:dyDescent="0.3">
      <c r="A20" s="80" t="s">
        <v>33</v>
      </c>
      <c r="B20" s="81"/>
      <c r="C20" s="82"/>
      <c r="D20" s="156" t="str">
        <f>'SET-G. Bs y Servicios'!$G7</f>
        <v>Entre 76% y 100%</v>
      </c>
      <c r="E20" s="157"/>
      <c r="F20" s="157"/>
      <c r="G20" s="158"/>
      <c r="H20" s="156" t="str">
        <f>'SET-G. Bs y Servicios'!$H7</f>
        <v>Entre 60% y 75%</v>
      </c>
      <c r="I20" s="157"/>
      <c r="J20" s="157"/>
      <c r="K20" s="158"/>
      <c r="L20" s="159" t="str">
        <f>'SET-G. Bs y Servicios'!$I7</f>
        <v>Menor al 59%</v>
      </c>
      <c r="M20" s="160"/>
      <c r="N20" s="160"/>
      <c r="O20" s="161"/>
      <c r="V20" s="6"/>
      <c r="W20" s="7"/>
      <c r="X20" s="7"/>
    </row>
    <row r="21" spans="1:24" ht="33" customHeight="1" thickBot="1" x14ac:dyDescent="0.3">
      <c r="A21" s="83"/>
      <c r="B21" s="84"/>
      <c r="C21" s="84"/>
      <c r="D21" s="85" t="s">
        <v>7</v>
      </c>
      <c r="E21" s="85"/>
      <c r="F21" s="85"/>
      <c r="G21" s="85"/>
      <c r="H21" s="86" t="s">
        <v>52</v>
      </c>
      <c r="I21" s="86"/>
      <c r="J21" s="86"/>
      <c r="K21" s="86"/>
      <c r="L21" s="100" t="s">
        <v>53</v>
      </c>
      <c r="M21" s="100"/>
      <c r="N21" s="100"/>
      <c r="O21" s="101"/>
      <c r="V21" s="6"/>
      <c r="W21" s="7"/>
      <c r="X21" s="7"/>
    </row>
    <row r="22" spans="1:24" ht="15.75" customHeight="1" thickBot="1" x14ac:dyDescent="0.3">
      <c r="A22" s="102" t="s">
        <v>35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4"/>
      <c r="V22" s="6"/>
      <c r="W22" s="7"/>
      <c r="X22" s="7"/>
    </row>
    <row r="23" spans="1:24" ht="264.75" customHeight="1" thickBot="1" x14ac:dyDescent="0.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5"/>
      <c r="V23" s="6"/>
    </row>
    <row r="24" spans="1:24" ht="15" customHeight="1" x14ac:dyDescent="0.25">
      <c r="A24" s="87" t="s">
        <v>49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9" t="s">
        <v>51</v>
      </c>
      <c r="O24" s="90"/>
    </row>
    <row r="25" spans="1:24" ht="21.75" customHeight="1" x14ac:dyDescent="0.25">
      <c r="A25" s="91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147">
        <v>43466</v>
      </c>
      <c r="O25" s="148"/>
    </row>
    <row r="26" spans="1:24" ht="21.75" customHeight="1" x14ac:dyDescent="0.25">
      <c r="A26" s="91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147">
        <v>43497</v>
      </c>
      <c r="O26" s="148"/>
    </row>
    <row r="27" spans="1:24" ht="21.75" customHeight="1" x14ac:dyDescent="0.25">
      <c r="A27" s="91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147">
        <v>43525</v>
      </c>
      <c r="O27" s="148"/>
    </row>
    <row r="28" spans="1:24" ht="21.75" customHeight="1" x14ac:dyDescent="0.25">
      <c r="A28" s="91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147">
        <v>43556</v>
      </c>
      <c r="O28" s="148"/>
    </row>
    <row r="29" spans="1:24" ht="21.75" customHeight="1" x14ac:dyDescent="0.25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147">
        <v>43586</v>
      </c>
      <c r="O29" s="148"/>
    </row>
    <row r="30" spans="1:24" ht="21.75" customHeight="1" x14ac:dyDescent="0.25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147">
        <v>43617</v>
      </c>
      <c r="O30" s="148"/>
    </row>
    <row r="31" spans="1:24" ht="21.75" customHeight="1" x14ac:dyDescent="0.25">
      <c r="A31" s="91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147">
        <v>43647</v>
      </c>
      <c r="O31" s="148"/>
    </row>
    <row r="32" spans="1:24" ht="21.75" customHeight="1" x14ac:dyDescent="0.25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147">
        <v>43678</v>
      </c>
      <c r="O32" s="148"/>
    </row>
    <row r="33" spans="1:17" ht="21.75" customHeight="1" x14ac:dyDescent="0.25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147">
        <v>43709</v>
      </c>
      <c r="O33" s="148"/>
    </row>
    <row r="34" spans="1:17" ht="21.75" customHeight="1" x14ac:dyDescent="0.25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147">
        <v>43739</v>
      </c>
      <c r="O34" s="148"/>
    </row>
    <row r="35" spans="1:17" ht="21.75" customHeight="1" x14ac:dyDescent="0.25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147">
        <v>43770</v>
      </c>
      <c r="O35" s="148"/>
    </row>
    <row r="36" spans="1:17" ht="21.75" customHeight="1" thickBot="1" x14ac:dyDescent="0.3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147">
        <v>43800</v>
      </c>
      <c r="O36" s="148"/>
    </row>
    <row r="37" spans="1:17" ht="15" customHeight="1" x14ac:dyDescent="0.25">
      <c r="A37" s="87" t="s">
        <v>50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9" t="s">
        <v>51</v>
      </c>
      <c r="O37" s="90"/>
    </row>
    <row r="38" spans="1:17" ht="24" customHeight="1" x14ac:dyDescent="0.25">
      <c r="A38" s="9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3"/>
      <c r="O38" s="94"/>
    </row>
    <row r="39" spans="1:17" ht="22.5" customHeight="1" thickBot="1" x14ac:dyDescent="0.3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6"/>
    </row>
    <row r="40" spans="1:17" ht="5.25" customHeight="1" x14ac:dyDescent="0.25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</row>
    <row r="42" spans="1:17" ht="14.25" x14ac:dyDescent="0.2">
      <c r="Q42" s="31" t="s">
        <v>72</v>
      </c>
    </row>
    <row r="43" spans="1:17" ht="14.25" x14ac:dyDescent="0.2">
      <c r="Q43" s="31" t="s">
        <v>73</v>
      </c>
    </row>
    <row r="44" spans="1:17" ht="14.25" x14ac:dyDescent="0.2">
      <c r="Q44" s="31" t="s">
        <v>74</v>
      </c>
    </row>
    <row r="45" spans="1:17" ht="14.25" x14ac:dyDescent="0.2">
      <c r="Q45" s="31" t="s">
        <v>75</v>
      </c>
    </row>
    <row r="46" spans="1:17" ht="14.25" x14ac:dyDescent="0.2">
      <c r="Q46" s="31" t="s">
        <v>76</v>
      </c>
    </row>
    <row r="47" spans="1:17" ht="14.25" x14ac:dyDescent="0.2">
      <c r="Q47" s="31" t="s">
        <v>77</v>
      </c>
    </row>
    <row r="48" spans="1:17" ht="14.25" x14ac:dyDescent="0.2">
      <c r="Q48" s="31" t="s">
        <v>78</v>
      </c>
    </row>
    <row r="49" spans="17:17" ht="14.25" x14ac:dyDescent="0.2">
      <c r="Q49" s="31" t="s">
        <v>79</v>
      </c>
    </row>
    <row r="50" spans="17:17" ht="14.25" x14ac:dyDescent="0.2">
      <c r="Q50" s="31" t="s">
        <v>80</v>
      </c>
    </row>
    <row r="51" spans="17:17" ht="14.25" x14ac:dyDescent="0.2">
      <c r="Q51" s="31" t="s">
        <v>81</v>
      </c>
    </row>
    <row r="52" spans="17:17" ht="14.25" x14ac:dyDescent="0.2">
      <c r="Q52" s="31" t="s">
        <v>82</v>
      </c>
    </row>
    <row r="53" spans="17:17" ht="14.25" x14ac:dyDescent="0.2">
      <c r="Q53" s="31" t="s">
        <v>83</v>
      </c>
    </row>
    <row r="54" spans="17:17" ht="14.25" x14ac:dyDescent="0.2">
      <c r="Q54" s="31" t="s">
        <v>84</v>
      </c>
    </row>
    <row r="56" spans="17:17" x14ac:dyDescent="0.25">
      <c r="Q56" s="28">
        <v>0.8</v>
      </c>
    </row>
    <row r="57" spans="17:17" x14ac:dyDescent="0.25">
      <c r="Q57" s="28">
        <v>0.8</v>
      </c>
    </row>
  </sheetData>
  <mergeCells count="71">
    <mergeCell ref="A31:M31"/>
    <mergeCell ref="N31:O31"/>
    <mergeCell ref="A35:M35"/>
    <mergeCell ref="N35:O35"/>
    <mergeCell ref="A36:M36"/>
    <mergeCell ref="N36:O36"/>
    <mergeCell ref="A32:M32"/>
    <mergeCell ref="N32:O32"/>
    <mergeCell ref="A33:M33"/>
    <mergeCell ref="N33:O33"/>
    <mergeCell ref="A34:M34"/>
    <mergeCell ref="N34:O34"/>
    <mergeCell ref="A28:M28"/>
    <mergeCell ref="N28:O28"/>
    <mergeCell ref="A29:M29"/>
    <mergeCell ref="N29:O29"/>
    <mergeCell ref="A30:M30"/>
    <mergeCell ref="N30:O30"/>
    <mergeCell ref="A26:M26"/>
    <mergeCell ref="N26:O26"/>
    <mergeCell ref="A27:M27"/>
    <mergeCell ref="N27:O27"/>
    <mergeCell ref="A11:O11"/>
    <mergeCell ref="A25:M25"/>
    <mergeCell ref="L20:O20"/>
    <mergeCell ref="D21:G21"/>
    <mergeCell ref="H21:K21"/>
    <mergeCell ref="A12:B12"/>
    <mergeCell ref="L21:O21"/>
    <mergeCell ref="A14:B14"/>
    <mergeCell ref="A15:B15"/>
    <mergeCell ref="A16:A19"/>
    <mergeCell ref="A13:B13"/>
    <mergeCell ref="N25:O25"/>
    <mergeCell ref="A1:E1"/>
    <mergeCell ref="F1:O1"/>
    <mergeCell ref="A2:E2"/>
    <mergeCell ref="F2:O2"/>
    <mergeCell ref="I5:I6"/>
    <mergeCell ref="J5:K6"/>
    <mergeCell ref="L5:O5"/>
    <mergeCell ref="L6:M6"/>
    <mergeCell ref="H5:H6"/>
    <mergeCell ref="A3:E3"/>
    <mergeCell ref="F3:O3"/>
    <mergeCell ref="A4:E4"/>
    <mergeCell ref="G4:O4"/>
    <mergeCell ref="A5:D6"/>
    <mergeCell ref="E5:E6"/>
    <mergeCell ref="F5:G6"/>
    <mergeCell ref="J7:O7"/>
    <mergeCell ref="A10:O10"/>
    <mergeCell ref="A7:D7"/>
    <mergeCell ref="F7:G7"/>
    <mergeCell ref="A9:O9"/>
    <mergeCell ref="N6:O6"/>
    <mergeCell ref="A40:O40"/>
    <mergeCell ref="A23:O23"/>
    <mergeCell ref="H20:K20"/>
    <mergeCell ref="A20:C21"/>
    <mergeCell ref="D20:G20"/>
    <mergeCell ref="A22:O22"/>
    <mergeCell ref="A39:M39"/>
    <mergeCell ref="N39:O39"/>
    <mergeCell ref="A24:M24"/>
    <mergeCell ref="N24:O24"/>
    <mergeCell ref="N37:O37"/>
    <mergeCell ref="A37:M37"/>
    <mergeCell ref="N38:O38"/>
    <mergeCell ref="A38:M38"/>
    <mergeCell ref="A8:O8"/>
  </mergeCells>
  <dataValidations disablePrompts="1" count="1">
    <dataValidation type="list" allowBlank="1" showInputMessage="1" showErrorMessage="1" sqref="J7:O7" xr:uid="{00000000-0002-0000-0400-000000000000}">
      <formula1>$Q$42:$Q$54</formula1>
    </dataValidation>
  </dataValidations>
  <pageMargins left="0.39370078740157483" right="0.55118110236220474" top="1.1417322834645669" bottom="0.35433070866141736" header="0" footer="0"/>
  <pageSetup scale="73" orientation="portrait" horizontalDpi="4294967294" verticalDpi="4294967294" r:id="rId1"/>
  <headerFooter>
    <oddHeader>&amp;L&amp;G&amp;C&amp;"Arial Rounded MT Bold,Normal"
AGUAS DEL HUILA S.A. E.S.P.
&amp;10NIT.  800.100.553-2&amp;11
&amp;10FORMATO: MATRIZ DE REGISTRO Y MEDICIÓN DE INDICADORES&amp;11
&amp;8VERSION 7.0&amp;R&amp;G</oddHeader>
    <oddFooter>&amp;R&amp;8Pág.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SET-G. Bs y Servicios</vt:lpstr>
      <vt:lpstr>01</vt:lpstr>
      <vt:lpstr>02</vt:lpstr>
      <vt:lpstr>03</vt:lpstr>
      <vt:lpstr>04</vt:lpstr>
      <vt:lpstr>'SET-G. Bs y Servicios'!Títulos_a_imprimir</vt:lpstr>
    </vt:vector>
  </TitlesOfParts>
  <Company>Windows XP Colossus Edition 2 Reloaded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Ana lucía lucia muñoz</cp:lastModifiedBy>
  <cp:lastPrinted>2026-07-01T20:38:49Z</cp:lastPrinted>
  <dcterms:created xsi:type="dcterms:W3CDTF">2010-03-16T20:37:23Z</dcterms:created>
  <dcterms:modified xsi:type="dcterms:W3CDTF">2026-07-01T20:38:51Z</dcterms:modified>
</cp:coreProperties>
</file>